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LLETIN\LEVY\2019\Web Files\"/>
    </mc:Choice>
  </mc:AlternateContent>
  <bookViews>
    <workbookView xWindow="375" yWindow="2775" windowWidth="11325" windowHeight="4365"/>
  </bookViews>
  <sheets>
    <sheet name="A" sheetId="1" r:id="rId1"/>
  </sheets>
  <definedNames>
    <definedName name="_xlnm.Print_Area" localSheetId="0">A!$A$9:$K$310</definedName>
    <definedName name="_xlnm.Print_Titles" localSheetId="0">A!$2:$8</definedName>
    <definedName name="Print_Titles_MI" localSheetId="0">A!$2:$8</definedName>
    <definedName name="SPACER">#REF!</definedName>
  </definedNames>
  <calcPr calcId="162913" calcOnSave="0"/>
</workbook>
</file>

<file path=xl/calcChain.xml><?xml version="1.0" encoding="utf-8"?>
<calcChain xmlns="http://schemas.openxmlformats.org/spreadsheetml/2006/main">
  <c r="E310" i="1" l="1"/>
  <c r="D310" i="1"/>
  <c r="H308" i="1"/>
  <c r="F12" i="1"/>
  <c r="F305" i="1"/>
  <c r="G12" i="1" l="1"/>
  <c r="F18" i="1" l="1"/>
  <c r="F306" i="1" l="1"/>
  <c r="G306" i="1" l="1"/>
  <c r="G18" i="1"/>
  <c r="H310" i="1" l="1"/>
  <c r="F13" i="1"/>
  <c r="F14" i="1"/>
  <c r="F15" i="1"/>
  <c r="F16" i="1"/>
  <c r="F17" i="1"/>
  <c r="F19" i="1"/>
  <c r="F20" i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1" i="1"/>
  <c r="F64" i="1"/>
  <c r="F65" i="1"/>
  <c r="F66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3" i="1"/>
  <c r="F134" i="1"/>
  <c r="F135" i="1"/>
  <c r="F136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2" i="1"/>
  <c r="F203" i="1"/>
  <c r="F204" i="1"/>
  <c r="F205" i="1"/>
  <c r="F206" i="1"/>
  <c r="F207" i="1"/>
  <c r="F208" i="1"/>
  <c r="F209" i="1"/>
  <c r="F210" i="1"/>
  <c r="F211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26" i="1"/>
  <c r="F47" i="1"/>
  <c r="F60" i="1"/>
  <c r="F62" i="1"/>
  <c r="F63" i="1"/>
  <c r="F67" i="1"/>
  <c r="F89" i="1"/>
  <c r="F131" i="1"/>
  <c r="F132" i="1"/>
  <c r="F137" i="1"/>
  <c r="F201" i="1"/>
  <c r="F212" i="1"/>
  <c r="F213" i="1"/>
  <c r="F214" i="1"/>
  <c r="F215" i="1"/>
  <c r="F246" i="1"/>
  <c r="E308" i="1"/>
  <c r="D308" i="1"/>
  <c r="H9" i="1"/>
  <c r="E9" i="1"/>
  <c r="D9" i="1"/>
  <c r="F308" i="1" l="1"/>
  <c r="G308" i="1" s="1"/>
  <c r="F310" i="1"/>
  <c r="G310" i="1" s="1"/>
  <c r="G206" i="1"/>
  <c r="G82" i="1"/>
  <c r="G231" i="1"/>
  <c r="G208" i="1"/>
  <c r="G204" i="1"/>
  <c r="G200" i="1"/>
  <c r="G97" i="1"/>
  <c r="G64" i="1"/>
  <c r="G37" i="1"/>
  <c r="G25" i="1"/>
  <c r="G21" i="1"/>
  <c r="G175" i="1"/>
  <c r="G159" i="1"/>
  <c r="G144" i="1"/>
  <c r="G23" i="1"/>
  <c r="G256" i="1"/>
  <c r="G295" i="1"/>
  <c r="G291" i="1"/>
  <c r="G279" i="1"/>
  <c r="G263" i="1"/>
  <c r="G238" i="1"/>
  <c r="G234" i="1"/>
  <c r="G218" i="1"/>
  <c r="G61" i="1"/>
  <c r="G52" i="1"/>
  <c r="G32" i="1"/>
  <c r="G289" i="1"/>
  <c r="G240" i="1"/>
  <c r="G236" i="1"/>
  <c r="G174" i="1"/>
  <c r="G143" i="1"/>
  <c r="G54" i="1"/>
  <c r="G30" i="1"/>
  <c r="G131" i="1"/>
  <c r="G304" i="1"/>
  <c r="G296" i="1"/>
  <c r="G285" i="1"/>
  <c r="G269" i="1"/>
  <c r="G253" i="1"/>
  <c r="G219" i="1"/>
  <c r="G205" i="1"/>
  <c r="G199" i="1"/>
  <c r="G188" i="1"/>
  <c r="G181" i="1"/>
  <c r="G170" i="1"/>
  <c r="G158" i="1"/>
  <c r="G151" i="1"/>
  <c r="G140" i="1"/>
  <c r="G120" i="1"/>
  <c r="G109" i="1"/>
  <c r="G70" i="1"/>
  <c r="G66" i="1"/>
  <c r="G50" i="1"/>
  <c r="G214" i="1"/>
  <c r="G201" i="1"/>
  <c r="G89" i="1"/>
  <c r="G62" i="1"/>
  <c r="G303" i="1"/>
  <c r="G299" i="1"/>
  <c r="G288" i="1"/>
  <c r="G284" i="1"/>
  <c r="G280" i="1"/>
  <c r="G276" i="1"/>
  <c r="G272" i="1"/>
  <c r="G268" i="1"/>
  <c r="G264" i="1"/>
  <c r="G260" i="1"/>
  <c r="G252" i="1"/>
  <c r="G249" i="1"/>
  <c r="G244" i="1"/>
  <c r="G237" i="1"/>
  <c r="G233" i="1"/>
  <c r="G229" i="1"/>
  <c r="G225" i="1"/>
  <c r="G221" i="1"/>
  <c r="G211" i="1"/>
  <c r="G198" i="1"/>
  <c r="G194" i="1"/>
  <c r="G191" i="1"/>
  <c r="G187" i="1"/>
  <c r="G183" i="1"/>
  <c r="G180" i="1"/>
  <c r="G176" i="1"/>
  <c r="G173" i="1"/>
  <c r="G169" i="1"/>
  <c r="G165" i="1"/>
  <c r="G161" i="1"/>
  <c r="G157" i="1"/>
  <c r="G154" i="1"/>
  <c r="G150" i="1"/>
  <c r="G146" i="1"/>
  <c r="G139" i="1"/>
  <c r="G134" i="1"/>
  <c r="G130" i="1"/>
  <c r="G127" i="1"/>
  <c r="G123" i="1"/>
  <c r="G116" i="1"/>
  <c r="G112" i="1"/>
  <c r="G108" i="1"/>
  <c r="G104" i="1"/>
  <c r="G100" i="1"/>
  <c r="G93" i="1"/>
  <c r="G88" i="1"/>
  <c r="G84" i="1"/>
  <c r="G81" i="1"/>
  <c r="G77" i="1"/>
  <c r="G73" i="1"/>
  <c r="G69" i="1"/>
  <c r="G65" i="1"/>
  <c r="G57" i="1"/>
  <c r="G53" i="1"/>
  <c r="G49" i="1"/>
  <c r="G45" i="1"/>
  <c r="G41" i="1"/>
  <c r="G34" i="1"/>
  <c r="G22" i="1"/>
  <c r="G14" i="1"/>
  <c r="G215" i="1"/>
  <c r="G300" i="1"/>
  <c r="G292" i="1"/>
  <c r="G277" i="1"/>
  <c r="G265" i="1"/>
  <c r="G257" i="1"/>
  <c r="G226" i="1"/>
  <c r="G202" i="1"/>
  <c r="G192" i="1"/>
  <c r="G184" i="1"/>
  <c r="G177" i="1"/>
  <c r="G166" i="1"/>
  <c r="G128" i="1"/>
  <c r="G117" i="1"/>
  <c r="G105" i="1"/>
  <c r="G90" i="1"/>
  <c r="G74" i="1"/>
  <c r="G42" i="1"/>
  <c r="G38" i="1"/>
  <c r="G31" i="1"/>
  <c r="G15" i="1"/>
  <c r="G137" i="1"/>
  <c r="G67" i="1"/>
  <c r="G60" i="1"/>
  <c r="G302" i="1"/>
  <c r="G298" i="1"/>
  <c r="G294" i="1"/>
  <c r="G290" i="1"/>
  <c r="G287" i="1"/>
  <c r="G283" i="1"/>
  <c r="G275" i="1"/>
  <c r="G271" i="1"/>
  <c r="G267" i="1"/>
  <c r="G259" i="1"/>
  <c r="G255" i="1"/>
  <c r="G248" i="1"/>
  <c r="G243" i="1"/>
  <c r="G239" i="1"/>
  <c r="G232" i="1"/>
  <c r="G228" i="1"/>
  <c r="G224" i="1"/>
  <c r="G217" i="1"/>
  <c r="G210" i="1"/>
  <c r="G207" i="1"/>
  <c r="G197" i="1"/>
  <c r="G193" i="1"/>
  <c r="G190" i="1"/>
  <c r="G186" i="1"/>
  <c r="G179" i="1"/>
  <c r="G172" i="1"/>
  <c r="G168" i="1"/>
  <c r="G164" i="1"/>
  <c r="G160" i="1"/>
  <c r="G153" i="1"/>
  <c r="G149" i="1"/>
  <c r="G145" i="1"/>
  <c r="G142" i="1"/>
  <c r="G138" i="1"/>
  <c r="G126" i="1"/>
  <c r="G122" i="1"/>
  <c r="G119" i="1"/>
  <c r="G115" i="1"/>
  <c r="G111" i="1"/>
  <c r="G107" i="1"/>
  <c r="G103" i="1"/>
  <c r="G99" i="1"/>
  <c r="G96" i="1"/>
  <c r="G92" i="1"/>
  <c r="G87" i="1"/>
  <c r="G83" i="1"/>
  <c r="G80" i="1"/>
  <c r="G76" i="1"/>
  <c r="G72" i="1"/>
  <c r="G68" i="1"/>
  <c r="G56" i="1"/>
  <c r="G48" i="1"/>
  <c r="G44" i="1"/>
  <c r="G40" i="1"/>
  <c r="G33" i="1"/>
  <c r="G29" i="1"/>
  <c r="G17" i="1"/>
  <c r="G13" i="1"/>
  <c r="G212" i="1"/>
  <c r="G26" i="1"/>
  <c r="G281" i="1"/>
  <c r="G273" i="1"/>
  <c r="G261" i="1"/>
  <c r="G250" i="1"/>
  <c r="G245" i="1"/>
  <c r="G241" i="1"/>
  <c r="G230" i="1"/>
  <c r="G222" i="1"/>
  <c r="G209" i="1"/>
  <c r="G195" i="1"/>
  <c r="G162" i="1"/>
  <c r="G155" i="1"/>
  <c r="G147" i="1"/>
  <c r="G135" i="1"/>
  <c r="G124" i="1"/>
  <c r="G113" i="1"/>
  <c r="G101" i="1"/>
  <c r="G94" i="1"/>
  <c r="G85" i="1"/>
  <c r="G78" i="1"/>
  <c r="G58" i="1"/>
  <c r="G46" i="1"/>
  <c r="G35" i="1"/>
  <c r="G27" i="1"/>
  <c r="G19" i="1"/>
  <c r="G246" i="1"/>
  <c r="G213" i="1"/>
  <c r="G132" i="1"/>
  <c r="G63" i="1"/>
  <c r="G47" i="1"/>
  <c r="G305" i="1"/>
  <c r="G301" i="1"/>
  <c r="G297" i="1"/>
  <c r="G293" i="1"/>
  <c r="G286" i="1"/>
  <c r="G282" i="1"/>
  <c r="G278" i="1"/>
  <c r="G274" i="1"/>
  <c r="G270" i="1"/>
  <c r="G266" i="1"/>
  <c r="G262" i="1"/>
  <c r="G258" i="1"/>
  <c r="G254" i="1"/>
  <c r="G251" i="1"/>
  <c r="G247" i="1"/>
  <c r="G242" i="1"/>
  <c r="G235" i="1"/>
  <c r="G227" i="1"/>
  <c r="G223" i="1"/>
  <c r="G220" i="1"/>
  <c r="G216" i="1"/>
  <c r="G203" i="1"/>
  <c r="G196" i="1"/>
  <c r="G189" i="1"/>
  <c r="G185" i="1"/>
  <c r="G182" i="1"/>
  <c r="G178" i="1"/>
  <c r="G171" i="1"/>
  <c r="G167" i="1"/>
  <c r="G163" i="1"/>
  <c r="G156" i="1"/>
  <c r="G152" i="1"/>
  <c r="G148" i="1"/>
  <c r="G141" i="1"/>
  <c r="G136" i="1"/>
  <c r="G133" i="1"/>
  <c r="G129" i="1"/>
  <c r="G125" i="1"/>
  <c r="G121" i="1"/>
  <c r="G118" i="1"/>
  <c r="G114" i="1"/>
  <c r="G110" i="1"/>
  <c r="G106" i="1"/>
  <c r="G102" i="1"/>
  <c r="G98" i="1"/>
  <c r="G95" i="1"/>
  <c r="G91" i="1"/>
  <c r="G86" i="1"/>
  <c r="G79" i="1"/>
  <c r="G75" i="1"/>
  <c r="G71" i="1"/>
  <c r="G59" i="1"/>
  <c r="G55" i="1"/>
  <c r="G51" i="1"/>
  <c r="G43" i="1"/>
  <c r="G39" i="1"/>
  <c r="G36" i="1"/>
  <c r="G28" i="1"/>
  <c r="G24" i="1"/>
  <c r="G20" i="1"/>
  <c r="G16" i="1"/>
  <c r="F9" i="1"/>
  <c r="G9" i="1" l="1"/>
  <c r="K190" i="1" l="1"/>
  <c r="J190" i="1"/>
  <c r="K134" i="1"/>
  <c r="J134" i="1"/>
  <c r="J210" i="1"/>
  <c r="K210" i="1"/>
  <c r="K145" i="1"/>
  <c r="J145" i="1"/>
  <c r="J223" i="1"/>
  <c r="K223" i="1"/>
  <c r="J97" i="1"/>
  <c r="K97" i="1"/>
  <c r="K160" i="1"/>
  <c r="J160" i="1"/>
  <c r="J232" i="1"/>
  <c r="K232" i="1"/>
  <c r="J112" i="1"/>
  <c r="K112" i="1"/>
  <c r="J253" i="1"/>
  <c r="K253" i="1"/>
  <c r="J260" i="1"/>
  <c r="K260" i="1"/>
  <c r="K51" i="1"/>
  <c r="J51" i="1"/>
  <c r="K233" i="1"/>
  <c r="J233" i="1"/>
  <c r="J172" i="1"/>
  <c r="K172" i="1"/>
  <c r="J299" i="1"/>
  <c r="K299" i="1"/>
  <c r="J193" i="1"/>
  <c r="K193" i="1"/>
  <c r="K24" i="1"/>
  <c r="J24" i="1"/>
  <c r="J48" i="1"/>
  <c r="K48" i="1"/>
  <c r="J150" i="1"/>
  <c r="K150" i="1"/>
  <c r="K178" i="1"/>
  <c r="J178" i="1"/>
  <c r="K86" i="1"/>
  <c r="J86" i="1"/>
  <c r="J280" i="1"/>
  <c r="K280" i="1"/>
  <c r="J188" i="1"/>
  <c r="K188" i="1"/>
  <c r="J305" i="1"/>
  <c r="K305" i="1"/>
  <c r="J285" i="1"/>
  <c r="K285" i="1"/>
  <c r="J304" i="1"/>
  <c r="K304" i="1"/>
  <c r="J12" i="1"/>
  <c r="K12" i="1"/>
  <c r="K213" i="1"/>
  <c r="J213" i="1"/>
  <c r="K156" i="1"/>
  <c r="J156" i="1"/>
  <c r="K189" i="1"/>
  <c r="J189" i="1"/>
  <c r="J282" i="1"/>
  <c r="K282" i="1"/>
  <c r="K123" i="1"/>
  <c r="J123" i="1"/>
  <c r="J31" i="1"/>
  <c r="K31" i="1"/>
  <c r="K288" i="1"/>
  <c r="J288" i="1"/>
  <c r="J279" i="1"/>
  <c r="K279" i="1"/>
  <c r="J149" i="1"/>
  <c r="K149" i="1"/>
  <c r="J66" i="1"/>
  <c r="K66" i="1"/>
  <c r="K72" i="1"/>
  <c r="J72" i="1"/>
  <c r="J174" i="1"/>
  <c r="K174" i="1"/>
  <c r="J225" i="1"/>
  <c r="K225" i="1"/>
  <c r="K209" i="1"/>
  <c r="J209" i="1"/>
  <c r="J49" i="1"/>
  <c r="K49" i="1"/>
  <c r="K281" i="1"/>
  <c r="J281" i="1"/>
  <c r="J136" i="1"/>
  <c r="K136" i="1"/>
  <c r="J212" i="1"/>
  <c r="K212" i="1"/>
  <c r="J131" i="1"/>
  <c r="K131" i="1"/>
  <c r="J289" i="1"/>
  <c r="K289" i="1"/>
  <c r="K201" i="1"/>
  <c r="J201" i="1"/>
  <c r="K92" i="1"/>
  <c r="J92" i="1"/>
  <c r="J26" i="1"/>
  <c r="K26" i="1"/>
  <c r="J199" i="1"/>
  <c r="K199" i="1"/>
  <c r="J187" i="1"/>
  <c r="K187" i="1"/>
  <c r="J252" i="1"/>
  <c r="K252" i="1"/>
  <c r="K96" i="1"/>
  <c r="J96" i="1"/>
  <c r="J61" i="1"/>
  <c r="K61" i="1"/>
  <c r="J143" i="1"/>
  <c r="K143" i="1"/>
  <c r="J81" i="1"/>
  <c r="K81" i="1"/>
  <c r="J267" i="1"/>
  <c r="K267" i="1"/>
  <c r="K67" i="1"/>
  <c r="J67" i="1"/>
  <c r="K264" i="1"/>
  <c r="J264" i="1"/>
  <c r="K161" i="1"/>
  <c r="J161" i="1"/>
  <c r="K283" i="1"/>
  <c r="J283" i="1"/>
  <c r="J60" i="1"/>
  <c r="K60" i="1"/>
  <c r="K83" i="1"/>
  <c r="J83" i="1"/>
  <c r="K52" i="1"/>
  <c r="J52" i="1"/>
  <c r="K85" i="1"/>
  <c r="J85" i="1"/>
  <c r="K217" i="1"/>
  <c r="J217" i="1"/>
  <c r="K57" i="1"/>
  <c r="J57" i="1"/>
  <c r="J132" i="1"/>
  <c r="K132" i="1"/>
  <c r="K183" i="1"/>
  <c r="J183" i="1"/>
  <c r="K37" i="1"/>
  <c r="J37" i="1"/>
  <c r="K130" i="1"/>
  <c r="J130" i="1"/>
  <c r="K296" i="1"/>
  <c r="J296" i="1"/>
  <c r="J275" i="1"/>
  <c r="K275" i="1"/>
  <c r="K269" i="1"/>
  <c r="J269" i="1"/>
  <c r="K298" i="1"/>
  <c r="J298" i="1"/>
  <c r="J55" i="1"/>
  <c r="K55" i="1"/>
  <c r="J93" i="1"/>
  <c r="K93" i="1"/>
  <c r="J230" i="1"/>
  <c r="K230" i="1"/>
  <c r="K173" i="1"/>
  <c r="J173" i="1"/>
  <c r="K236" i="1"/>
  <c r="J236" i="1"/>
  <c r="J224" i="1"/>
  <c r="K224" i="1"/>
  <c r="J117" i="1"/>
  <c r="K117" i="1"/>
  <c r="J157" i="1"/>
  <c r="K157" i="1"/>
  <c r="J167" i="1"/>
  <c r="K167" i="1"/>
  <c r="K239" i="1"/>
  <c r="J239" i="1"/>
  <c r="K181" i="1"/>
  <c r="J181" i="1"/>
  <c r="K141" i="1"/>
  <c r="J141" i="1"/>
  <c r="K30" i="1"/>
  <c r="J30" i="1"/>
  <c r="K21" i="1"/>
  <c r="J21" i="1"/>
  <c r="K184" i="1"/>
  <c r="J184" i="1"/>
  <c r="J303" i="1"/>
  <c r="K303" i="1"/>
  <c r="K106" i="1"/>
  <c r="J106" i="1"/>
  <c r="J255" i="1"/>
  <c r="K255" i="1"/>
  <c r="J56" i="1"/>
  <c r="K56" i="1"/>
  <c r="K147" i="1"/>
  <c r="J147" i="1"/>
  <c r="J207" i="1"/>
  <c r="K207" i="1"/>
  <c r="K214" i="1"/>
  <c r="J214" i="1"/>
  <c r="J103" i="1"/>
  <c r="K103" i="1"/>
  <c r="J204" i="1"/>
  <c r="K204" i="1"/>
  <c r="K28" i="1"/>
  <c r="J28" i="1"/>
  <c r="K163" i="1"/>
  <c r="J163" i="1"/>
  <c r="J47" i="1"/>
  <c r="K47" i="1"/>
  <c r="K126" i="1"/>
  <c r="J126" i="1"/>
  <c r="K274" i="1"/>
  <c r="J274" i="1"/>
  <c r="K76" i="1"/>
  <c r="J76" i="1"/>
  <c r="K36" i="1"/>
  <c r="J36" i="1"/>
  <c r="K165" i="1"/>
  <c r="J165" i="1"/>
  <c r="K273" i="1"/>
  <c r="J273" i="1"/>
  <c r="K301" i="1"/>
  <c r="J301" i="1"/>
  <c r="J144" i="1"/>
  <c r="K144" i="1"/>
  <c r="K107" i="1"/>
  <c r="J107" i="1"/>
  <c r="J34" i="1"/>
  <c r="K34" i="1"/>
  <c r="K22" i="1"/>
  <c r="J22" i="1"/>
  <c r="J180" i="1"/>
  <c r="K180" i="1"/>
  <c r="J65" i="1"/>
  <c r="K65" i="1"/>
  <c r="K13" i="1"/>
  <c r="J13" i="1"/>
  <c r="K68" i="1"/>
  <c r="J68" i="1"/>
  <c r="J43" i="1"/>
  <c r="K43" i="1"/>
  <c r="K114" i="1"/>
  <c r="J114" i="1"/>
  <c r="J297" i="1"/>
  <c r="K297" i="1"/>
  <c r="K63" i="1"/>
  <c r="J63" i="1"/>
  <c r="J192" i="1"/>
  <c r="K192" i="1"/>
  <c r="J195" i="1"/>
  <c r="K195" i="1"/>
  <c r="K140" i="1"/>
  <c r="J140" i="1"/>
  <c r="J98" i="1"/>
  <c r="K98" i="1"/>
  <c r="J270" i="1"/>
  <c r="K270" i="1"/>
  <c r="J229" i="1"/>
  <c r="K229" i="1"/>
  <c r="K171" i="1"/>
  <c r="J171" i="1"/>
  <c r="K294" i="1"/>
  <c r="J294" i="1"/>
  <c r="K89" i="1"/>
  <c r="J89" i="1"/>
  <c r="K64" i="1"/>
  <c r="J64" i="1"/>
  <c r="K205" i="1"/>
  <c r="J205" i="1"/>
  <c r="K138" i="1"/>
  <c r="J138" i="1"/>
  <c r="J222" i="1"/>
  <c r="K222" i="1"/>
  <c r="K231" i="1"/>
  <c r="J231" i="1"/>
  <c r="J100" i="1"/>
  <c r="K100" i="1"/>
  <c r="J234" i="1"/>
  <c r="K234" i="1"/>
  <c r="K110" i="1"/>
  <c r="J110" i="1"/>
  <c r="J220" i="1"/>
  <c r="K220" i="1"/>
  <c r="K182" i="1"/>
  <c r="J182" i="1"/>
  <c r="J33" i="1"/>
  <c r="K33" i="1"/>
  <c r="J128" i="1"/>
  <c r="K128" i="1"/>
  <c r="K293" i="1"/>
  <c r="J293" i="1"/>
  <c r="K153" i="1"/>
  <c r="J153" i="1"/>
  <c r="J109" i="1"/>
  <c r="K109" i="1"/>
  <c r="K185" i="1"/>
  <c r="J185" i="1"/>
  <c r="K27" i="1"/>
  <c r="J27" i="1"/>
  <c r="J122" i="1"/>
  <c r="K122" i="1"/>
  <c r="K206" i="1"/>
  <c r="J206" i="1"/>
  <c r="K272" i="1"/>
  <c r="J272" i="1"/>
  <c r="J75" i="1"/>
  <c r="K75" i="1"/>
  <c r="K200" i="1"/>
  <c r="J200" i="1"/>
  <c r="J154" i="1"/>
  <c r="K154" i="1"/>
  <c r="K59" i="1"/>
  <c r="J59" i="1"/>
  <c r="K102" i="1"/>
  <c r="J102" i="1"/>
  <c r="J202" i="1"/>
  <c r="K202" i="1"/>
  <c r="K82" i="1"/>
  <c r="J82" i="1"/>
  <c r="J113" i="1"/>
  <c r="K113" i="1"/>
  <c r="J277" i="1"/>
  <c r="K277" i="1"/>
  <c r="K46" i="1"/>
  <c r="J46" i="1"/>
  <c r="K306" i="1"/>
  <c r="J306" i="1"/>
  <c r="K291" i="1"/>
  <c r="J291" i="1"/>
  <c r="K124" i="1"/>
  <c r="J124" i="1"/>
  <c r="K169" i="1"/>
  <c r="J169" i="1"/>
  <c r="K258" i="1"/>
  <c r="J258" i="1"/>
  <c r="K186" i="1"/>
  <c r="J186" i="1"/>
  <c r="J241" i="1"/>
  <c r="K241" i="1"/>
  <c r="J158" i="1"/>
  <c r="K158" i="1"/>
  <c r="K17" i="1"/>
  <c r="J17" i="1"/>
  <c r="K197" i="1"/>
  <c r="J197" i="1"/>
  <c r="J142" i="1"/>
  <c r="K142" i="1"/>
  <c r="K170" i="1"/>
  <c r="J170" i="1"/>
  <c r="K35" i="1"/>
  <c r="J35" i="1"/>
  <c r="K32" i="1"/>
  <c r="J32" i="1"/>
  <c r="K261" i="1"/>
  <c r="J261" i="1"/>
  <c r="K74" i="1"/>
  <c r="J74" i="1"/>
  <c r="K41" i="1"/>
  <c r="J41" i="1"/>
  <c r="J54" i="1"/>
  <c r="K54" i="1"/>
  <c r="J166" i="1"/>
  <c r="K166" i="1"/>
  <c r="K129" i="1"/>
  <c r="J129" i="1"/>
  <c r="J16" i="1"/>
  <c r="K16" i="1"/>
  <c r="J251" i="1"/>
  <c r="K251" i="1"/>
  <c r="J53" i="1"/>
  <c r="K53" i="1"/>
  <c r="K295" i="1"/>
  <c r="J295" i="1"/>
  <c r="K80" i="1"/>
  <c r="J80" i="1"/>
  <c r="K245" i="1"/>
  <c r="J245" i="1"/>
  <c r="K90" i="1"/>
  <c r="J90" i="1"/>
  <c r="K286" i="1"/>
  <c r="J286" i="1"/>
  <c r="J121" i="1"/>
  <c r="K121" i="1"/>
  <c r="K219" i="1"/>
  <c r="J219" i="1"/>
  <c r="K111" i="1"/>
  <c r="J111" i="1"/>
  <c r="J88" i="1"/>
  <c r="K88" i="1"/>
  <c r="J211" i="1"/>
  <c r="K211" i="1"/>
  <c r="K125" i="1"/>
  <c r="J125" i="1"/>
  <c r="K73" i="1"/>
  <c r="J73" i="1"/>
  <c r="J254" i="1"/>
  <c r="K254" i="1"/>
  <c r="J284" i="1"/>
  <c r="K284" i="1"/>
  <c r="K276" i="1"/>
  <c r="J276" i="1"/>
  <c r="K196" i="1"/>
  <c r="J196" i="1"/>
  <c r="K155" i="1"/>
  <c r="J155" i="1"/>
  <c r="K302" i="1"/>
  <c r="J302" i="1"/>
  <c r="K208" i="1"/>
  <c r="J208" i="1"/>
  <c r="K84" i="1"/>
  <c r="J84" i="1"/>
  <c r="K45" i="1"/>
  <c r="J45" i="1"/>
  <c r="K25" i="1"/>
  <c r="J25" i="1"/>
  <c r="J20" i="1"/>
  <c r="K20" i="1"/>
  <c r="J135" i="1"/>
  <c r="K135" i="1"/>
  <c r="J177" i="1"/>
  <c r="K177" i="1"/>
  <c r="K105" i="1"/>
  <c r="J105" i="1"/>
  <c r="J101" i="1"/>
  <c r="K101" i="1"/>
  <c r="J58" i="1"/>
  <c r="K58" i="1"/>
  <c r="K203" i="1"/>
  <c r="J203" i="1"/>
  <c r="J235" i="1"/>
  <c r="K235" i="1"/>
  <c r="K148" i="1"/>
  <c r="J148" i="1"/>
  <c r="J216" i="1"/>
  <c r="K216" i="1"/>
  <c r="K29" i="1"/>
  <c r="J29" i="1"/>
  <c r="J194" i="1"/>
  <c r="K194" i="1"/>
  <c r="J263" i="1"/>
  <c r="K263" i="1"/>
  <c r="K79" i="1"/>
  <c r="J79" i="1"/>
  <c r="J240" i="1"/>
  <c r="K240" i="1"/>
  <c r="J179" i="1"/>
  <c r="K179" i="1"/>
  <c r="K50" i="1"/>
  <c r="J50" i="1"/>
  <c r="J71" i="1"/>
  <c r="K71" i="1"/>
  <c r="K119" i="1"/>
  <c r="J119" i="1"/>
  <c r="J248" i="1"/>
  <c r="K248" i="1"/>
  <c r="J118" i="1"/>
  <c r="K118" i="1"/>
  <c r="K94" i="1"/>
  <c r="J94" i="1"/>
  <c r="J108" i="1"/>
  <c r="K108" i="1"/>
  <c r="J39" i="1"/>
  <c r="K39" i="1"/>
  <c r="K115" i="1"/>
  <c r="J115" i="1"/>
  <c r="J15" i="1"/>
  <c r="K15" i="1"/>
  <c r="K292" i="1"/>
  <c r="J292" i="1"/>
  <c r="K104" i="1"/>
  <c r="J104" i="1"/>
  <c r="J38" i="1"/>
  <c r="K38" i="1"/>
  <c r="J40" i="1"/>
  <c r="K40" i="1"/>
  <c r="J62" i="1"/>
  <c r="K62" i="1"/>
  <c r="K133" i="1"/>
  <c r="J133" i="1"/>
  <c r="K227" i="1"/>
  <c r="J227" i="1"/>
  <c r="J287" i="1"/>
  <c r="K287" i="1"/>
  <c r="K278" i="1"/>
  <c r="J278" i="1"/>
  <c r="K259" i="1"/>
  <c r="J259" i="1"/>
  <c r="K162" i="1"/>
  <c r="J162" i="1"/>
  <c r="K300" i="1"/>
  <c r="J300" i="1"/>
  <c r="J268" i="1"/>
  <c r="K268" i="1"/>
  <c r="J18" i="1"/>
  <c r="K18" i="1"/>
  <c r="K151" i="1"/>
  <c r="J151" i="1"/>
  <c r="J246" i="1"/>
  <c r="K246" i="1"/>
  <c r="J266" i="1"/>
  <c r="K266" i="1"/>
  <c r="K78" i="1"/>
  <c r="J78" i="1"/>
  <c r="K87" i="1"/>
  <c r="J87" i="1"/>
  <c r="J249" i="1"/>
  <c r="K249" i="1"/>
  <c r="J244" i="1"/>
  <c r="K244" i="1"/>
  <c r="J228" i="1"/>
  <c r="K228" i="1"/>
  <c r="J137" i="1"/>
  <c r="K137" i="1"/>
  <c r="J198" i="1"/>
  <c r="K198" i="1"/>
  <c r="K265" i="1"/>
  <c r="J265" i="1"/>
  <c r="J290" i="1"/>
  <c r="K290" i="1"/>
  <c r="J237" i="1"/>
  <c r="K237" i="1"/>
  <c r="K23" i="1"/>
  <c r="J23" i="1"/>
  <c r="K238" i="1"/>
  <c r="J238" i="1"/>
  <c r="K146" i="1"/>
  <c r="J146" i="1"/>
  <c r="K42" i="1"/>
  <c r="J42" i="1"/>
  <c r="K215" i="1"/>
  <c r="J215" i="1"/>
  <c r="K152" i="1"/>
  <c r="J152" i="1"/>
  <c r="J164" i="1"/>
  <c r="K164" i="1"/>
  <c r="K116" i="1"/>
  <c r="J116" i="1"/>
  <c r="K242" i="1"/>
  <c r="J242" i="1"/>
  <c r="J247" i="1"/>
  <c r="K247" i="1"/>
  <c r="J127" i="1"/>
  <c r="K127" i="1"/>
  <c r="K77" i="1"/>
  <c r="J77" i="1"/>
  <c r="J95" i="1"/>
  <c r="K95" i="1"/>
  <c r="K256" i="1"/>
  <c r="J256" i="1"/>
  <c r="K243" i="1"/>
  <c r="J243" i="1"/>
  <c r="J44" i="1"/>
  <c r="K44" i="1"/>
  <c r="J175" i="1"/>
  <c r="K175" i="1"/>
  <c r="K168" i="1"/>
  <c r="J168" i="1"/>
  <c r="K159" i="1"/>
  <c r="J159" i="1"/>
  <c r="J14" i="1"/>
  <c r="K14" i="1"/>
  <c r="K139" i="1"/>
  <c r="J139" i="1"/>
  <c r="J69" i="1"/>
  <c r="K69" i="1"/>
  <c r="J19" i="1"/>
  <c r="K19" i="1"/>
  <c r="J70" i="1"/>
  <c r="K70" i="1"/>
  <c r="K226" i="1"/>
  <c r="J226" i="1"/>
  <c r="J120" i="1"/>
  <c r="K120" i="1"/>
  <c r="K218" i="1"/>
  <c r="J218" i="1"/>
  <c r="J176" i="1"/>
  <c r="K176" i="1"/>
  <c r="J99" i="1"/>
  <c r="K99" i="1"/>
  <c r="K271" i="1"/>
  <c r="J271" i="1"/>
  <c r="K91" i="1"/>
  <c r="J91" i="1"/>
  <c r="J262" i="1"/>
  <c r="K262" i="1"/>
  <c r="J191" i="1"/>
  <c r="K191" i="1"/>
  <c r="K221" i="1"/>
  <c r="J221" i="1"/>
  <c r="J250" i="1"/>
  <c r="K250" i="1"/>
  <c r="I308" i="1" l="1"/>
  <c r="J257" i="1"/>
  <c r="I310" i="1"/>
  <c r="K257" i="1"/>
  <c r="I9" i="1"/>
  <c r="K310" i="1" l="1"/>
  <c r="J310" i="1"/>
  <c r="K9" i="1"/>
  <c r="J9" i="1"/>
  <c r="J308" i="1"/>
  <c r="K308" i="1"/>
</calcChain>
</file>

<file path=xl/sharedStrings.xml><?xml version="1.0" encoding="utf-8"?>
<sst xmlns="http://schemas.openxmlformats.org/spreadsheetml/2006/main" count="621" uniqueCount="609">
  <si>
    <t xml:space="preserve">           (In County-District Order)</t>
  </si>
  <si>
    <t xml:space="preserve">Property </t>
  </si>
  <si>
    <t>Greater of</t>
  </si>
  <si>
    <t>Levy</t>
  </si>
  <si>
    <t>Certified</t>
  </si>
  <si>
    <t>Valuation</t>
  </si>
  <si>
    <t>1/2 TAV¹ or</t>
  </si>
  <si>
    <t>Rate</t>
  </si>
  <si>
    <t>Resident</t>
  </si>
  <si>
    <t>School District</t>
  </si>
  <si>
    <t>W/O Timber</t>
  </si>
  <si>
    <t>80% Timber</t>
  </si>
  <si>
    <t>With Timber</t>
  </si>
  <si>
    <t>$/1000</t>
  </si>
  <si>
    <t>Amount</t>
  </si>
  <si>
    <t>FTE Students</t>
  </si>
  <si>
    <t>Per Student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</si>
  <si>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</si>
  <si>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</si>
  <si>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</si>
  <si>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</si>
  <si>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</si>
  <si>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</si>
  <si>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</si>
  <si>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</si>
  <si>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</si>
  <si>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</si>
  <si>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02250</t>
  </si>
  <si>
    <t>Clarkston</t>
  </si>
  <si>
    <t>02420</t>
  </si>
  <si>
    <t>Asotin-Anatone</t>
  </si>
  <si>
    <t>03017</t>
  </si>
  <si>
    <t>Kennewick</t>
  </si>
  <si>
    <t>03050</t>
  </si>
  <si>
    <t>Paterson</t>
  </si>
  <si>
    <t>03052</t>
  </si>
  <si>
    <t>Kiona-Benton</t>
  </si>
  <si>
    <t>03053</t>
  </si>
  <si>
    <t>Finley</t>
  </si>
  <si>
    <t>03116</t>
  </si>
  <si>
    <t>Prosser</t>
  </si>
  <si>
    <t>03400</t>
  </si>
  <si>
    <t>Richland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</si>
  <si>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</si>
  <si>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</si>
  <si>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</si>
  <si>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</si>
  <si>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</si>
  <si>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</si>
  <si>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</si>
  <si>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</si>
  <si>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</si>
  <si>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</si>
  <si>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</si>
  <si>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</si>
  <si>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</si>
  <si>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</si>
  <si>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</si>
  <si>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</si>
  <si>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</si>
  <si>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</si>
  <si>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</si>
  <si>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</si>
  <si>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</si>
  <si>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</si>
  <si>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</si>
  <si>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</si>
  <si>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06037</t>
  </si>
  <si>
    <t>Vancouver</t>
  </si>
  <si>
    <t>06098</t>
  </si>
  <si>
    <t>Hockinson</t>
  </si>
  <si>
    <t>06101</t>
  </si>
  <si>
    <t>La Center</t>
  </si>
  <si>
    <t>06103</t>
  </si>
  <si>
    <t>Green Mountain</t>
  </si>
  <si>
    <t>06112</t>
  </si>
  <si>
    <t>Washougal</t>
  </si>
  <si>
    <t>06114</t>
  </si>
  <si>
    <t>Evergreen</t>
  </si>
  <si>
    <t>06117</t>
  </si>
  <si>
    <t>Camas</t>
  </si>
  <si>
    <t>06119</t>
  </si>
  <si>
    <t>Battle Ground</t>
  </si>
  <si>
    <t>06122</t>
  </si>
  <si>
    <t>Ridgefield</t>
  </si>
  <si>
    <t>07002</t>
  </si>
  <si>
    <t>Dayton</t>
  </si>
  <si>
    <t>07035</t>
  </si>
  <si>
    <t>Starbuck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</si>
  <si>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</si>
  <si>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</si>
  <si>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</si>
  <si>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</si>
  <si>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</si>
  <si>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</si>
  <si>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</si>
  <si>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</si>
  <si>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</si>
  <si>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</si>
  <si>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</si>
  <si>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</si>
  <si>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</si>
  <si>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</si>
  <si>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</si>
  <si>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</si>
  <si>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</si>
  <si>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</si>
  <si>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</si>
  <si>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</si>
  <si>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</si>
  <si>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</si>
  <si>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</si>
  <si>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</si>
  <si>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</si>
  <si>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</si>
  <si>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</si>
  <si>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</si>
  <si>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</si>
  <si>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</si>
  <si>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</si>
  <si>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</si>
  <si>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</si>
  <si>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</si>
  <si>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</si>
  <si>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</si>
  <si>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</si>
  <si>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</si>
  <si>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</si>
  <si>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</si>
  <si>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</si>
  <si>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</si>
  <si>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12110</t>
  </si>
  <si>
    <t>Pomeroy</t>
  </si>
  <si>
    <t>13073</t>
  </si>
  <si>
    <t>Wahluke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</si>
  <si>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</si>
  <si>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</si>
  <si>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</si>
  <si>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</si>
  <si>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</si>
  <si>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</si>
  <si>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</si>
  <si>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</si>
  <si>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</si>
  <si>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</si>
  <si>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</si>
  <si>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</si>
  <si>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</si>
  <si>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</si>
  <si>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</si>
  <si>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</si>
  <si>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</si>
  <si>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</si>
  <si>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14005</t>
  </si>
  <si>
    <t>Aberdeen</t>
  </si>
  <si>
    <t>14028</t>
  </si>
  <si>
    <t>Hoquiam</t>
  </si>
  <si>
    <t>14064</t>
  </si>
  <si>
    <t>North Beach</t>
  </si>
  <si>
    <t>14065</t>
  </si>
  <si>
    <t>McCleary</t>
  </si>
  <si>
    <t>14066</t>
  </si>
  <si>
    <t>Montesano</t>
  </si>
  <si>
    <t>14068</t>
  </si>
  <si>
    <t>Elma</t>
  </si>
  <si>
    <t>14077</t>
  </si>
  <si>
    <t>Taholah</t>
  </si>
  <si>
    <t>14097</t>
  </si>
  <si>
    <t>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</si>
  <si>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</si>
  <si>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</si>
  <si>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</si>
  <si>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</si>
  <si>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</si>
  <si>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</si>
  <si>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</si>
  <si>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</si>
  <si>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</si>
  <si>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</si>
  <si>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15201</t>
  </si>
  <si>
    <t>Oak Harbor</t>
  </si>
  <si>
    <t>15204</t>
  </si>
  <si>
    <t>Coupeville</t>
  </si>
  <si>
    <t>15206</t>
  </si>
  <si>
    <t>South Whidbey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</si>
  <si>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</si>
  <si>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</si>
  <si>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</si>
  <si>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</si>
  <si>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</si>
  <si>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</si>
  <si>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</si>
  <si>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</si>
  <si>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</si>
  <si>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</si>
  <si>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</si>
  <si>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</si>
  <si>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</si>
  <si>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</si>
  <si>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</si>
  <si>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</si>
  <si>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</si>
  <si>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</si>
  <si>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</si>
  <si>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</si>
  <si>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</si>
  <si>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</si>
  <si>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</si>
  <si>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</si>
  <si>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</si>
  <si>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</si>
  <si>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</si>
  <si>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</si>
  <si>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</si>
  <si>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</si>
  <si>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</si>
  <si>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</si>
  <si>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</si>
  <si>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</si>
  <si>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</si>
  <si>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</si>
  <si>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</si>
  <si>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</si>
  <si>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</si>
  <si>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</si>
  <si>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</si>
  <si>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</si>
  <si>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</si>
  <si>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</si>
  <si>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</si>
  <si>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</si>
  <si>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</si>
  <si>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</si>
  <si>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</si>
  <si>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</si>
  <si>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</si>
  <si>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</si>
  <si>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</si>
  <si>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</si>
  <si>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</si>
  <si>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</si>
  <si>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</si>
  <si>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</si>
  <si>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</si>
  <si>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</si>
  <si>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</si>
  <si>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</si>
  <si>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</si>
  <si>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</si>
  <si>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</si>
  <si>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</si>
  <si>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</si>
  <si>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</si>
  <si>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</si>
  <si>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</si>
  <si>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</si>
  <si>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</si>
  <si>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</si>
  <si>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</si>
  <si>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</si>
  <si>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</si>
  <si>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</si>
  <si>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</si>
  <si>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</si>
  <si>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</si>
  <si>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</si>
  <si>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</si>
  <si>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</si>
  <si>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</si>
  <si>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</si>
  <si>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</si>
  <si>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</si>
  <si>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</si>
  <si>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</si>
  <si>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</si>
  <si>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</si>
  <si>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</si>
  <si>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</si>
  <si>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</si>
  <si>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</si>
  <si>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</si>
  <si>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</si>
  <si>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</si>
  <si>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</si>
  <si>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</si>
  <si>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</si>
  <si>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</si>
  <si>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</si>
  <si>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</si>
  <si>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</si>
  <si>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</si>
  <si>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</si>
  <si>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</si>
  <si>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</si>
  <si>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</si>
  <si>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</si>
  <si>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</si>
  <si>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</si>
  <si>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</si>
  <si>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</si>
  <si>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</si>
  <si>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</si>
  <si>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</si>
  <si>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</si>
  <si>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</si>
  <si>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</si>
  <si>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</si>
  <si>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</si>
  <si>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</si>
  <si>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</si>
  <si>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</si>
  <si>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</si>
  <si>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</si>
  <si>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</si>
  <si>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</si>
  <si>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</si>
  <si>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</si>
  <si>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23042</t>
  </si>
  <si>
    <t>Southside</t>
  </si>
  <si>
    <t>23054</t>
  </si>
  <si>
    <t>Grapeview</t>
  </si>
  <si>
    <t>23309</t>
  </si>
  <si>
    <t>Shelton</t>
  </si>
  <si>
    <t>23311</t>
  </si>
  <si>
    <t>Mary M. Knight</t>
  </si>
  <si>
    <t>23402</t>
  </si>
  <si>
    <t>Pioneer</t>
  </si>
  <si>
    <t>23403</t>
  </si>
  <si>
    <t>North Mason</t>
  </si>
  <si>
    <t>23404</t>
  </si>
  <si>
    <t>Hood Canal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</si>
  <si>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</si>
  <si>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</si>
  <si>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</si>
  <si>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</si>
  <si>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</si>
  <si>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</si>
  <si>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</si>
  <si>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</si>
  <si>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</si>
  <si>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</si>
  <si>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</si>
  <si>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</si>
  <si>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</si>
  <si>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</si>
  <si>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</si>
  <si>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</si>
  <si>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25101</t>
  </si>
  <si>
    <t>Ocean Beach</t>
  </si>
  <si>
    <t>25116</t>
  </si>
  <si>
    <t>Raymond</t>
  </si>
  <si>
    <t>25118</t>
  </si>
  <si>
    <t>South Bend</t>
  </si>
  <si>
    <t>25155</t>
  </si>
  <si>
    <t>Naselle-Grays River</t>
  </si>
  <si>
    <t>25160</t>
  </si>
  <si>
    <t>Willapa Valley</t>
  </si>
  <si>
    <t>25200</t>
  </si>
  <si>
    <t>North River</t>
  </si>
  <si>
    <t>26056</t>
  </si>
  <si>
    <t>Newport</t>
  </si>
  <si>
    <t>26059</t>
  </si>
  <si>
    <t>Cusick</t>
  </si>
  <si>
    <t>26070</t>
  </si>
  <si>
    <t>Selkirk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</si>
  <si>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</si>
  <si>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</si>
  <si>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</si>
  <si>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</si>
  <si>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</si>
  <si>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</si>
  <si>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</si>
  <si>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</si>
  <si>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</si>
  <si>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</si>
  <si>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</si>
  <si>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</si>
  <si>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</si>
  <si>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</si>
  <si>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</si>
  <si>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</si>
  <si>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</si>
  <si>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</si>
  <si>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</si>
  <si>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</si>
  <si>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</si>
  <si>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</si>
  <si>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</si>
  <si>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</si>
  <si>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</si>
  <si>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</si>
  <si>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</si>
  <si>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</si>
  <si>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</si>
  <si>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</si>
  <si>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28010</t>
  </si>
  <si>
    <t>Shaw</t>
  </si>
  <si>
    <t>28137</t>
  </si>
  <si>
    <t>Orcas</t>
  </si>
  <si>
    <t>28144</t>
  </si>
  <si>
    <t>Lopez</t>
  </si>
  <si>
    <t>28149</t>
  </si>
  <si>
    <t>San Juan</t>
  </si>
  <si>
    <t>29011</t>
  </si>
  <si>
    <t>Concrete</t>
  </si>
  <si>
    <t>29100</t>
  </si>
  <si>
    <t>Burlington-Edison</t>
  </si>
  <si>
    <t>29101</t>
  </si>
  <si>
    <t>Sedro-Woolley</t>
  </si>
  <si>
    <t>29103</t>
  </si>
  <si>
    <t>Anacortes</t>
  </si>
  <si>
    <t>29311</t>
  </si>
  <si>
    <t>La Conner</t>
  </si>
  <si>
    <t>29317</t>
  </si>
  <si>
    <t>Conway</t>
  </si>
  <si>
    <t>29320</t>
  </si>
  <si>
    <t>Mount Vernon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</si>
  <si>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</si>
  <si>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</si>
  <si>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</si>
  <si>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</si>
  <si>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</si>
  <si>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</si>
  <si>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</si>
  <si>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</si>
  <si>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</si>
  <si>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</si>
  <si>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</si>
  <si>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</si>
  <si>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</si>
  <si>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</si>
  <si>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</si>
  <si>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</si>
  <si>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</si>
  <si>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</si>
  <si>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</si>
  <si>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</si>
  <si>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</si>
  <si>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</si>
  <si>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</si>
  <si>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</si>
  <si>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</si>
  <si>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</si>
  <si>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</si>
  <si>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</si>
  <si>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</si>
  <si>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</si>
  <si>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</si>
  <si>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</si>
  <si>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</si>
  <si>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</si>
  <si>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</si>
  <si>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Stanwood-Camano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</si>
  <si>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</si>
  <si>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</si>
  <si>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</si>
  <si>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</si>
  <si>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</si>
  <si>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</si>
  <si>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</si>
  <si>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</si>
  <si>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</si>
  <si>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</si>
  <si>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</si>
  <si>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</si>
  <si>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</si>
  <si>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</si>
  <si>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</si>
  <si>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</si>
  <si>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</si>
  <si>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</si>
  <si>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</si>
  <si>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</t>
  </si>
  <si>
    <t>32362</t>
  </si>
  <si>
    <t>Liberty</t>
  </si>
  <si>
    <t>32363</t>
  </si>
  <si>
    <t>West Valley</t>
  </si>
  <si>
    <t>32414</t>
  </si>
  <si>
    <t>Deer Park</t>
  </si>
  <si>
    <t>32416</t>
  </si>
  <si>
    <t>Riverside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</si>
  <si>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</si>
  <si>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</si>
  <si>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</si>
  <si>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</si>
  <si>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</si>
  <si>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</si>
  <si>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</si>
  <si>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</si>
  <si>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</si>
  <si>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</si>
  <si>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</si>
  <si>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</si>
  <si>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</si>
  <si>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</si>
  <si>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</si>
  <si>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33206</t>
  </si>
  <si>
    <t>Columbia</t>
  </si>
  <si>
    <t>33207</t>
  </si>
  <si>
    <t>Mary Walker</t>
  </si>
  <si>
    <t>33211</t>
  </si>
  <si>
    <t>Northport</t>
  </si>
  <si>
    <t>33212</t>
  </si>
  <si>
    <t>Kettle Falls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</si>
  <si>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</si>
  <si>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</si>
  <si>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</si>
  <si>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</si>
  <si>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</si>
  <si>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</si>
  <si>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</si>
  <si>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</si>
  <si>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</si>
  <si>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</si>
  <si>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</si>
  <si>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</si>
  <si>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</si>
  <si>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</si>
  <si>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</si>
  <si>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</si>
  <si>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35200</t>
  </si>
  <si>
    <t>Wahkiakum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</si>
  <si>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</si>
  <si>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</si>
  <si>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</si>
  <si>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</si>
  <si>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</si>
  <si>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</si>
  <si>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</si>
  <si>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</si>
  <si>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</si>
  <si>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36401</t>
  </si>
  <si>
    <t>Waitsburg</t>
  </si>
  <si>
    <t>36402</t>
  </si>
  <si>
    <t>Prescott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</si>
  <si>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</si>
  <si>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</si>
  <si>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</si>
  <si>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</si>
  <si>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</si>
  <si>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</si>
  <si>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</si>
  <si>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</si>
  <si>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</si>
  <si>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</si>
  <si>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</si>
  <si>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</si>
  <si>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</si>
  <si>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</si>
  <si>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38126</t>
  </si>
  <si>
    <t>Lacrosse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</si>
  <si>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</si>
  <si>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</si>
  <si>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</si>
  <si>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</si>
  <si>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</si>
  <si>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</si>
  <si>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</si>
  <si>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</si>
  <si>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</si>
  <si>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</si>
  <si>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</si>
  <si>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</si>
  <si>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</si>
  <si>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</si>
  <si>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</si>
  <si>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</si>
  <si>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</si>
  <si>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</si>
  <si>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</si>
  <si>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</si>
  <si>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</si>
  <si>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St. John</t>
  </si>
  <si>
    <t>38324</t>
  </si>
  <si>
    <t>Oakesdale</t>
  </si>
  <si>
    <t>39002</t>
  </si>
  <si>
    <t>Union Gap</t>
  </si>
  <si>
    <t>39003</t>
  </si>
  <si>
    <t>Naches Valley</t>
  </si>
  <si>
    <t>39007</t>
  </si>
  <si>
    <t>Yakima</t>
  </si>
  <si>
    <t>39090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</si>
  <si>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</si>
  <si>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</si>
  <si>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</si>
  <si>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</si>
  <si>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</si>
  <si>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</si>
  <si>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</si>
  <si>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</si>
  <si>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</si>
  <si>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</si>
  <si>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</si>
  <si>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</si>
  <si>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</si>
  <si>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</si>
  <si>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</si>
  <si>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</si>
  <si>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</si>
  <si>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</si>
  <si>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</si>
  <si>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39209</t>
  </si>
  <si>
    <t>Mount Adams</t>
  </si>
  <si>
    <t>ALL DISTRICTS:</t>
  </si>
  <si>
    <t>DISTRICTS WITH LEVIES:</t>
  </si>
  <si>
    <t>State Total/Average:</t>
  </si>
  <si>
    <t>FILE: 1061.XLSX  REPORT 1061 DATA</t>
  </si>
  <si>
    <t xml:space="preserve">  Analysis of Excess General Fund Levies Collectible in 2019</t>
  </si>
  <si>
    <t>2017–18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</si>
</sst>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_);\(#,##0.00000\)"/>
    <numFmt numFmtId="165" formatCode="0.0000_)"/>
    <numFmt numFmtId="166" formatCode="#,##0.0000_);\(#,##0.0000\)"/>
  </numFmts>
  <fonts count="9">
    <font>
      <sz val="9"/>
      <name val="Arial MT"/>
    </font>
    <font>
      <b/>
      <sz val="9"/>
      <name val="Arial MT"/>
      <family val="2"/>
    </font>
    <font>
      <sz val="9"/>
      <name val="Arial MT"/>
      <family val="2"/>
    </font>
    <font>
      <b/>
      <sz val="9"/>
      <name val="Arial MT"/>
    </font>
    <font>
      <sz val="9"/>
      <color theme="0" tint="-0.14999847407452621"/>
      <name val="Arial MT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37" fontId="0" fillId="0" borderId="0" xfId="0" applyNumberFormat="1" applyProtection="1"/>
    <xf numFmtId="0" fontId="2" fillId="0" borderId="0" xfId="0" applyFont="1"/>
    <xf numFmtId="165" fontId="0" fillId="0" borderId="0" xfId="0" applyNumberFormat="1" applyProtection="1"/>
    <xf numFmtId="0" fontId="3" fillId="0" borderId="0" xfId="0" applyFont="1"/>
    <xf numFmtId="37" fontId="3" fillId="0" borderId="0" xfId="0" applyNumberFormat="1" applyFont="1" applyProtection="1"/>
    <xf numFmtId="165" fontId="3" fillId="0" borderId="0" xfId="0" applyNumberFormat="1" applyFont="1" applyProtection="1"/>
    <xf numFmtId="0" fontId="4" fillId="0" borderId="0" xfId="0" applyFont="1"/>
    <xf numFmtId="39" fontId="0" fillId="0" borderId="0" xfId="0" applyNumberFormat="1"/>
    <xf numFmtId="37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7" fontId="5" fillId="0" borderId="0" xfId="0" applyNumberFormat="1" applyFont="1" applyProtection="1"/>
    <xf numFmtId="166" fontId="5" fillId="0" borderId="0" xfId="0" applyNumberFormat="1" applyFont="1" applyProtection="1"/>
    <xf numFmtId="37" fontId="6" fillId="0" borderId="0" xfId="0" applyNumberFormat="1" applyFont="1" applyProtection="1"/>
    <xf numFmtId="164" fontId="6" fillId="0" borderId="0" xfId="0" applyNumberFormat="1" applyFont="1" applyProtection="1"/>
    <xf numFmtId="39" fontId="6" fillId="0" borderId="0" xfId="0" applyNumberFormat="1" applyFont="1" applyProtection="1"/>
    <xf numFmtId="164" fontId="6" fillId="0" borderId="0" xfId="0" applyNumberFormat="1" applyFont="1"/>
    <xf numFmtId="165" fontId="5" fillId="0" borderId="0" xfId="0" applyNumberFormat="1" applyFont="1" applyProtection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315"/>
  <sheetViews>
    <sheetView showZeros="0" tabSelected="1" defaultGridColor="0" colorId="22" zoomScale="90" zoomScaleNormal="90" zoomScaleSheetLayoutView="8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D7" sqref="D7"/>
    </sheetView>
  </sheetViews>
  <sheetFormatPr defaultColWidth="9.7109375" defaultRowHeight="12"/>
  <cols>
    <col min="1" max="1" width="5.7109375" customWidth="1"/>
    <col min="2" max="2" width="7.7109375" customWidth="1"/>
    <col min="3" max="3" width="20.42578125" customWidth="1"/>
    <col min="4" max="4" width="20" customWidth="1"/>
    <col min="5" max="5" width="15.7109375" customWidth="1"/>
    <col min="6" max="6" width="20.42578125" customWidth="1"/>
    <col min="7" max="7" width="10.42578125" customWidth="1"/>
    <col min="8" max="8" width="15.7109375" customWidth="1"/>
    <col min="9" max="9" width="17.28515625" customWidth="1"/>
    <col min="10" max="10" width="12.7109375" customWidth="1"/>
    <col min="11" max="11" width="13.42578125" customWidth="1"/>
    <col min="12" max="12" width="16.7109375" customWidth="1"/>
  </cols>
  <sheetData>
    <row r="1" spans="1:13">
      <c r="A1" t="s">
        <v>606</v>
      </c>
    </row>
    <row r="2" spans="1:13" s="13" customFormat="1" ht="21">
      <c r="B2" s="24" t="s">
        <v>607</v>
      </c>
      <c r="C2" s="24"/>
      <c r="D2" s="24"/>
      <c r="E2" s="24"/>
      <c r="F2" s="24"/>
      <c r="G2" s="24"/>
      <c r="H2" s="24"/>
      <c r="I2" s="24"/>
      <c r="J2" s="24"/>
      <c r="K2" s="24"/>
    </row>
    <row r="3" spans="1:13" s="12" customFormat="1" ht="15.75"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</row>
    <row r="5" spans="1:13" s="12" customFormat="1" ht="15.75">
      <c r="B5" s="11"/>
      <c r="C5" s="11"/>
      <c r="D5" s="14" t="s">
        <v>1</v>
      </c>
      <c r="E5" s="14" t="s">
        <v>2</v>
      </c>
      <c r="F5" s="14" t="s">
        <v>3</v>
      </c>
      <c r="G5" s="14" t="s">
        <v>3</v>
      </c>
      <c r="H5" s="14" t="s">
        <v>4</v>
      </c>
      <c r="I5" s="14" t="s">
        <v>608</v>
      </c>
      <c r="J5" s="14" t="s">
        <v>3</v>
      </c>
      <c r="K5" s="14" t="s">
        <v>4</v>
      </c>
      <c r="L5" s="25"/>
    </row>
    <row r="6" spans="1:13" s="12" customFormat="1" ht="15.75">
      <c r="A6" s="11"/>
      <c r="B6" s="11"/>
      <c r="C6" s="11"/>
      <c r="D6" s="14" t="s">
        <v>5</v>
      </c>
      <c r="E6" s="14" t="s">
        <v>6</v>
      </c>
      <c r="F6" s="14" t="s">
        <v>5</v>
      </c>
      <c r="G6" s="14" t="s">
        <v>7</v>
      </c>
      <c r="H6" s="14" t="s">
        <v>3</v>
      </c>
      <c r="I6" s="14" t="s">
        <v>8</v>
      </c>
      <c r="J6" s="14" t="s">
        <v>5</v>
      </c>
      <c r="K6" s="14" t="s">
        <v>3</v>
      </c>
      <c r="L6" s="15"/>
    </row>
    <row r="7" spans="1:13" s="12" customFormat="1" ht="15.75">
      <c r="B7" s="11"/>
      <c r="C7" s="11" t="s">
        <v>9</v>
      </c>
      <c r="D7" s="14" t="s">
        <v>10</v>
      </c>
      <c r="E7" s="14" t="s">
        <v>11</v>
      </c>
      <c r="F7" s="14" t="s">
        <v>12</v>
      </c>
      <c r="G7" s="14" t="s">
        <v>13</v>
      </c>
      <c r="H7" s="14" t="s">
        <v>14</v>
      </c>
      <c r="I7" s="14" t="s">
        <v>15</v>
      </c>
      <c r="J7" s="14" t="s">
        <v>16</v>
      </c>
      <c r="K7" s="14" t="s">
        <v>16</v>
      </c>
      <c r="L7" s="15"/>
    </row>
    <row r="8" spans="1:13" ht="5.25" customHeight="1">
      <c r="D8" s="2"/>
      <c r="E8" s="2"/>
      <c r="F8" s="2"/>
    </row>
    <row r="9" spans="1:13" s="12" customFormat="1" ht="15.75">
      <c r="B9" s="11"/>
      <c r="C9" s="11" t="s">
        <v>605</v>
      </c>
      <c r="D9" s="16">
        <f>SUM(D12:D306)</f>
        <v>1276260703062</v>
      </c>
      <c r="E9" s="16">
        <f>SUM(E12:E306)</f>
        <v>2870643099.2818069</v>
      </c>
      <c r="F9" s="16">
        <f>SUM(F12:F306)</f>
        <v>1279131346161.2822</v>
      </c>
      <c r="G9" s="17">
        <f>ROUND((H9/F9)*1000,4)</f>
        <v>1.5552999999999999</v>
      </c>
      <c r="H9" s="16">
        <f>SUM(H12:H306)</f>
        <v>1989389966.8299999</v>
      </c>
      <c r="I9" s="16">
        <f>SUM(I12:I306)</f>
        <v>1088447.6299999992</v>
      </c>
      <c r="J9" s="16">
        <f>ROUND(F9/I9,0)</f>
        <v>1175189</v>
      </c>
      <c r="K9" s="16">
        <f>ROUND(H9/I9,0)</f>
        <v>1828</v>
      </c>
      <c r="L9" s="18"/>
    </row>
    <row r="10" spans="1:13" ht="6.75" customHeight="1">
      <c r="D10" s="2"/>
      <c r="E10" s="2"/>
      <c r="F10" s="2"/>
      <c r="H10" s="3"/>
    </row>
    <row r="11" spans="1:13" ht="6.75" customHeight="1">
      <c r="A11" s="1"/>
      <c r="D11" s="2"/>
      <c r="E11" s="2"/>
      <c r="F11" s="2"/>
      <c r="H11" s="3"/>
    </row>
    <row r="12" spans="1:13" s="12" customFormat="1" ht="15.75">
      <c r="A12" s="11"/>
      <c r="B12" s="12" t="s">
        <v>17</v>
      </c>
      <c r="C12" s="12" t="s">
        <v>18</v>
      </c>
      <c r="D12" s="18">
        <v>53633014</v>
      </c>
      <c r="E12" s="18">
        <v>0</v>
      </c>
      <c r="F12" s="18">
        <f>D12+E12</f>
        <v>53633014</v>
      </c>
      <c r="G12" s="19">
        <f>ROUND((H12/F12)*1000,5)</f>
        <v>1.47437</v>
      </c>
      <c r="H12" s="18">
        <v>79075</v>
      </c>
      <c r="I12" s="20">
        <v>47.64</v>
      </c>
      <c r="J12" s="18">
        <f>ROUND(F12/I12,0)</f>
        <v>1125798</v>
      </c>
      <c r="K12" s="18">
        <f>ROUND(H12/I12,0)</f>
        <v>1660</v>
      </c>
      <c r="L12" s="18"/>
      <c r="M12" s="21"/>
    </row>
    <row r="13" spans="1:13" s="12" customFormat="1" ht="15.75">
      <c r="A13" s="11"/>
      <c r="B13" s="12" t="s">
        <v>19</v>
      </c>
      <c r="C13" s="12" t="s">
        <v>20</v>
      </c>
      <c r="D13" s="18">
        <v>21271879</v>
      </c>
      <c r="E13" s="18">
        <v>0</v>
      </c>
      <c r="F13" s="18">
        <f t="shared" ref="F13:F17" si="0">D13+E13</f>
        <v>21271879</v>
      </c>
      <c r="G13" s="19">
        <f t="shared" ref="G13:G76" si="1">ROUND((H13/F13)*1000,5)</f>
        <v>1.88042</v>
      </c>
      <c r="H13" s="18">
        <v>40000</v>
      </c>
      <c r="I13" s="20">
        <v>13.6</v>
      </c>
      <c r="J13" s="18">
        <f t="shared" ref="J13:J18" si="2">ROUND(F13/I13,0)</f>
        <v>1564109</v>
      </c>
      <c r="K13" s="18">
        <f t="shared" ref="K13:K18" si="3">ROUND(H13/I13,0)</f>
        <v>2941</v>
      </c>
      <c r="L13" s="18"/>
      <c r="M13" s="21"/>
    </row>
    <row r="14" spans="1:13" s="12" customFormat="1" ht="15.75">
      <c r="A14" s="11"/>
      <c r="B14" s="12" t="s">
        <v>21</v>
      </c>
      <c r="C14" s="12" t="s">
        <v>22</v>
      </c>
      <c r="D14" s="18">
        <v>1309649703</v>
      </c>
      <c r="E14" s="18">
        <v>0</v>
      </c>
      <c r="F14" s="18">
        <f t="shared" si="0"/>
        <v>1309649703</v>
      </c>
      <c r="G14" s="19">
        <f t="shared" si="1"/>
        <v>2.4434</v>
      </c>
      <c r="H14" s="18">
        <v>3200000</v>
      </c>
      <c r="I14" s="20">
        <v>4349.8</v>
      </c>
      <c r="J14" s="18">
        <f t="shared" si="2"/>
        <v>301083</v>
      </c>
      <c r="K14" s="18">
        <f t="shared" si="3"/>
        <v>736</v>
      </c>
      <c r="L14" s="18"/>
      <c r="M14" s="21"/>
    </row>
    <row r="15" spans="1:13" s="12" customFormat="1" ht="15.75">
      <c r="A15" s="11"/>
      <c r="B15" s="12" t="s">
        <v>23</v>
      </c>
      <c r="C15" s="12" t="s">
        <v>24</v>
      </c>
      <c r="D15" s="18">
        <v>297570560</v>
      </c>
      <c r="E15" s="18">
        <v>0</v>
      </c>
      <c r="F15" s="18">
        <f t="shared" si="0"/>
        <v>297570560</v>
      </c>
      <c r="G15" s="19">
        <f t="shared" si="1"/>
        <v>1.5626500000000001</v>
      </c>
      <c r="H15" s="18">
        <v>465000</v>
      </c>
      <c r="I15" s="20">
        <v>193.53</v>
      </c>
      <c r="J15" s="18">
        <f t="shared" si="2"/>
        <v>1537594</v>
      </c>
      <c r="K15" s="18">
        <f t="shared" si="3"/>
        <v>2403</v>
      </c>
      <c r="L15" s="18"/>
      <c r="M15" s="21"/>
    </row>
    <row r="16" spans="1:13" s="12" customFormat="1" ht="15.75">
      <c r="A16" s="11"/>
      <c r="B16" s="12" t="s">
        <v>25</v>
      </c>
      <c r="C16" s="12" t="s">
        <v>26</v>
      </c>
      <c r="D16" s="18">
        <v>380326008</v>
      </c>
      <c r="E16" s="18">
        <v>0</v>
      </c>
      <c r="F16" s="18">
        <f t="shared" si="0"/>
        <v>380326008</v>
      </c>
      <c r="G16" s="19">
        <f t="shared" si="1"/>
        <v>1.56897</v>
      </c>
      <c r="H16" s="18">
        <v>596719</v>
      </c>
      <c r="I16" s="20">
        <v>355.95</v>
      </c>
      <c r="J16" s="18">
        <f t="shared" si="2"/>
        <v>1068482</v>
      </c>
      <c r="K16" s="18">
        <f t="shared" si="3"/>
        <v>1676</v>
      </c>
      <c r="L16" s="18"/>
      <c r="M16" s="21"/>
    </row>
    <row r="17" spans="1:13" s="12" customFormat="1" ht="15.75">
      <c r="A17" s="11"/>
      <c r="B17" s="12" t="s">
        <v>27</v>
      </c>
      <c r="C17" s="12" t="s">
        <v>28</v>
      </c>
      <c r="D17" s="18">
        <v>1303245225</v>
      </c>
      <c r="E17" s="18">
        <v>0</v>
      </c>
      <c r="F17" s="18">
        <f t="shared" si="0"/>
        <v>1303245225</v>
      </c>
      <c r="G17" s="19">
        <f t="shared" si="1"/>
        <v>1.79331</v>
      </c>
      <c r="H17" s="18">
        <v>2337122</v>
      </c>
      <c r="I17" s="20">
        <v>2579.8200000000002</v>
      </c>
      <c r="J17" s="18">
        <f t="shared" si="2"/>
        <v>505169</v>
      </c>
      <c r="K17" s="18">
        <f t="shared" si="3"/>
        <v>906</v>
      </c>
      <c r="L17" s="18"/>
      <c r="M17" s="21"/>
    </row>
    <row r="18" spans="1:13" s="12" customFormat="1" ht="15.75">
      <c r="A18" s="11"/>
      <c r="B18" s="12" t="s">
        <v>29</v>
      </c>
      <c r="C18" s="12" t="s">
        <v>30</v>
      </c>
      <c r="D18" s="18">
        <v>378458897</v>
      </c>
      <c r="E18" s="18">
        <v>1100168</v>
      </c>
      <c r="F18" s="18">
        <f>D18+E18</f>
        <v>379559065</v>
      </c>
      <c r="G18" s="19">
        <f t="shared" si="1"/>
        <v>1.7177800000000001</v>
      </c>
      <c r="H18" s="18">
        <v>652000</v>
      </c>
      <c r="I18" s="20">
        <v>620.74</v>
      </c>
      <c r="J18" s="18">
        <f t="shared" si="2"/>
        <v>611462</v>
      </c>
      <c r="K18" s="18">
        <f t="shared" si="3"/>
        <v>1050</v>
      </c>
      <c r="L18" s="18"/>
      <c r="M18" s="21"/>
    </row>
    <row r="19" spans="1:13" s="12" customFormat="1" ht="15.75">
      <c r="A19" s="11"/>
      <c r="B19" s="12" t="s">
        <v>31</v>
      </c>
      <c r="C19" s="12" t="s">
        <v>32</v>
      </c>
      <c r="D19" s="18">
        <v>8473733838</v>
      </c>
      <c r="E19" s="18">
        <v>0</v>
      </c>
      <c r="F19" s="18">
        <f t="shared" ref="F19:F24" si="4">D19+E19</f>
        <v>8473733838</v>
      </c>
      <c r="G19" s="19">
        <f t="shared" si="1"/>
        <v>1.55775</v>
      </c>
      <c r="H19" s="18">
        <v>13200000</v>
      </c>
      <c r="I19" s="20">
        <v>18626.41</v>
      </c>
      <c r="J19" s="18">
        <f t="shared" ref="J19:J24" si="5">ROUND(F19/I19,0)</f>
        <v>454931</v>
      </c>
      <c r="K19" s="18">
        <f t="shared" ref="K19:K24" si="6">ROUND(H19/I19,0)</f>
        <v>709</v>
      </c>
      <c r="L19" s="18"/>
      <c r="M19" s="21"/>
    </row>
    <row r="20" spans="1:13" s="12" customFormat="1" ht="15.75">
      <c r="A20" s="11"/>
      <c r="B20" s="12" t="s">
        <v>33</v>
      </c>
      <c r="C20" s="12" t="s">
        <v>34</v>
      </c>
      <c r="D20" s="18">
        <v>499438129</v>
      </c>
      <c r="E20" s="18">
        <v>0</v>
      </c>
      <c r="F20" s="18">
        <f t="shared" si="4"/>
        <v>499438129</v>
      </c>
      <c r="G20" s="19">
        <f t="shared" si="1"/>
        <v>0.63031999999999999</v>
      </c>
      <c r="H20" s="18">
        <v>314807</v>
      </c>
      <c r="I20" s="20">
        <v>138.5</v>
      </c>
      <c r="J20" s="18">
        <f t="shared" si="5"/>
        <v>3606051</v>
      </c>
      <c r="K20" s="18">
        <f t="shared" si="6"/>
        <v>2273</v>
      </c>
      <c r="L20" s="18"/>
      <c r="M20" s="21"/>
    </row>
    <row r="21" spans="1:13" s="12" customFormat="1" ht="15.75">
      <c r="A21" s="11"/>
      <c r="B21" s="12" t="s">
        <v>35</v>
      </c>
      <c r="C21" s="12" t="s">
        <v>36</v>
      </c>
      <c r="D21" s="18">
        <v>758579083</v>
      </c>
      <c r="E21" s="18">
        <v>0</v>
      </c>
      <c r="F21" s="18">
        <f t="shared" si="4"/>
        <v>758579083</v>
      </c>
      <c r="G21" s="19">
        <f t="shared" si="1"/>
        <v>1.8455600000000001</v>
      </c>
      <c r="H21" s="18">
        <v>1400000</v>
      </c>
      <c r="I21" s="20">
        <v>1413.56</v>
      </c>
      <c r="J21" s="18">
        <f t="shared" si="5"/>
        <v>536644</v>
      </c>
      <c r="K21" s="18">
        <f t="shared" si="6"/>
        <v>990</v>
      </c>
      <c r="L21" s="18"/>
      <c r="M21" s="21"/>
    </row>
    <row r="22" spans="1:13" s="12" customFormat="1" ht="15.75">
      <c r="A22" s="11"/>
      <c r="B22" s="12" t="s">
        <v>37</v>
      </c>
      <c r="C22" s="12" t="s">
        <v>38</v>
      </c>
      <c r="D22" s="18">
        <v>526363002</v>
      </c>
      <c r="E22" s="18">
        <v>0</v>
      </c>
      <c r="F22" s="18">
        <f t="shared" si="4"/>
        <v>526363002</v>
      </c>
      <c r="G22" s="19">
        <f t="shared" si="1"/>
        <v>1.8998299999999999</v>
      </c>
      <c r="H22" s="18">
        <v>1000000</v>
      </c>
      <c r="I22" s="20">
        <v>866.66</v>
      </c>
      <c r="J22" s="18">
        <f t="shared" si="5"/>
        <v>607347</v>
      </c>
      <c r="K22" s="18">
        <f t="shared" si="6"/>
        <v>1154</v>
      </c>
      <c r="L22" s="18"/>
      <c r="M22" s="21"/>
    </row>
    <row r="23" spans="1:13" s="12" customFormat="1" ht="15.75">
      <c r="A23" s="11"/>
      <c r="B23" s="12" t="s">
        <v>39</v>
      </c>
      <c r="C23" s="12" t="s">
        <v>40</v>
      </c>
      <c r="D23" s="18">
        <v>1562577452</v>
      </c>
      <c r="E23" s="18">
        <v>0</v>
      </c>
      <c r="F23" s="18">
        <f t="shared" si="4"/>
        <v>1562577452</v>
      </c>
      <c r="G23" s="19">
        <f t="shared" si="1"/>
        <v>1.54386</v>
      </c>
      <c r="H23" s="18">
        <v>2412401</v>
      </c>
      <c r="I23" s="20">
        <v>2647.27</v>
      </c>
      <c r="J23" s="18">
        <f t="shared" si="5"/>
        <v>590260</v>
      </c>
      <c r="K23" s="18">
        <f t="shared" si="6"/>
        <v>911</v>
      </c>
      <c r="L23" s="18"/>
      <c r="M23" s="21"/>
    </row>
    <row r="24" spans="1:13" s="12" customFormat="1" ht="15.75">
      <c r="A24" s="11"/>
      <c r="B24" s="12" t="s">
        <v>41</v>
      </c>
      <c r="C24" s="12" t="s">
        <v>42</v>
      </c>
      <c r="D24" s="18">
        <v>8308457040</v>
      </c>
      <c r="E24" s="18">
        <v>0</v>
      </c>
      <c r="F24" s="18">
        <f t="shared" si="4"/>
        <v>8308457040</v>
      </c>
      <c r="G24" s="19">
        <f t="shared" si="1"/>
        <v>2.7682600000000002</v>
      </c>
      <c r="H24" s="18">
        <v>23000000</v>
      </c>
      <c r="I24" s="20">
        <v>13436.08</v>
      </c>
      <c r="J24" s="18">
        <f t="shared" si="5"/>
        <v>618369</v>
      </c>
      <c r="K24" s="18">
        <f t="shared" si="6"/>
        <v>1712</v>
      </c>
      <c r="L24" s="18"/>
      <c r="M24" s="21"/>
    </row>
    <row r="25" spans="1:13" s="12" customFormat="1" ht="15.75">
      <c r="A25" s="11"/>
      <c r="B25" s="12" t="s">
        <v>43</v>
      </c>
      <c r="C25" s="12" t="s">
        <v>44</v>
      </c>
      <c r="D25" s="18">
        <v>911787520</v>
      </c>
      <c r="E25" s="18">
        <v>299277</v>
      </c>
      <c r="F25" s="18">
        <f t="shared" ref="F25:F31" si="7">D25+E25</f>
        <v>912086797</v>
      </c>
      <c r="G25" s="19">
        <f t="shared" si="1"/>
        <v>1.5645</v>
      </c>
      <c r="H25" s="18">
        <v>1426962</v>
      </c>
      <c r="I25" s="20">
        <v>622.45000000000005</v>
      </c>
      <c r="J25" s="18">
        <f t="shared" ref="J25:J31" si="8">ROUND(F25/I25,0)</f>
        <v>1465317</v>
      </c>
      <c r="K25" s="18">
        <f t="shared" ref="K25:K31" si="9">ROUND(H25/I25,0)</f>
        <v>2292</v>
      </c>
      <c r="L25" s="18"/>
      <c r="M25" s="21"/>
    </row>
    <row r="26" spans="1:13" s="12" customFormat="1" ht="15.75">
      <c r="A26" s="11"/>
      <c r="B26" s="12" t="s">
        <v>45</v>
      </c>
      <c r="C26" s="12" t="s">
        <v>46</v>
      </c>
      <c r="D26" s="18">
        <v>37817617</v>
      </c>
      <c r="E26" s="18">
        <v>0</v>
      </c>
      <c r="F26" s="18">
        <f t="shared" si="7"/>
        <v>37817617</v>
      </c>
      <c r="G26" s="19">
        <f t="shared" si="1"/>
        <v>0</v>
      </c>
      <c r="H26" s="18">
        <v>0</v>
      </c>
      <c r="I26" s="20">
        <v>5.4</v>
      </c>
      <c r="J26" s="18">
        <f t="shared" si="8"/>
        <v>7003262</v>
      </c>
      <c r="K26" s="18">
        <f t="shared" si="9"/>
        <v>0</v>
      </c>
      <c r="L26" s="18"/>
      <c r="M26" s="21"/>
    </row>
    <row r="27" spans="1:13" s="12" customFormat="1" ht="15.75">
      <c r="A27" s="11"/>
      <c r="B27" s="12" t="s">
        <v>47</v>
      </c>
      <c r="C27" s="12" t="s">
        <v>48</v>
      </c>
      <c r="D27" s="18">
        <v>307619641</v>
      </c>
      <c r="E27" s="18">
        <v>1045254</v>
      </c>
      <c r="F27" s="18">
        <f t="shared" si="7"/>
        <v>308664895</v>
      </c>
      <c r="G27" s="19">
        <f t="shared" si="1"/>
        <v>2.1058400000000002</v>
      </c>
      <c r="H27" s="18">
        <v>650000</v>
      </c>
      <c r="I27" s="20">
        <v>305.07</v>
      </c>
      <c r="J27" s="18">
        <f t="shared" si="8"/>
        <v>1011784</v>
      </c>
      <c r="K27" s="18">
        <f t="shared" si="9"/>
        <v>2131</v>
      </c>
      <c r="L27" s="18"/>
      <c r="M27" s="21"/>
    </row>
    <row r="28" spans="1:13" s="12" customFormat="1" ht="15.75">
      <c r="A28" s="11"/>
      <c r="B28" s="12" t="s">
        <v>49</v>
      </c>
      <c r="C28" s="12" t="s">
        <v>50</v>
      </c>
      <c r="D28" s="18">
        <v>2530683422</v>
      </c>
      <c r="E28" s="18">
        <v>415773</v>
      </c>
      <c r="F28" s="18">
        <f t="shared" si="7"/>
        <v>2531099195</v>
      </c>
      <c r="G28" s="19">
        <f t="shared" si="1"/>
        <v>1.3251500000000001</v>
      </c>
      <c r="H28" s="18">
        <v>3354086</v>
      </c>
      <c r="I28" s="20">
        <v>1381.31</v>
      </c>
      <c r="J28" s="18">
        <f t="shared" si="8"/>
        <v>1832390</v>
      </c>
      <c r="K28" s="18">
        <f t="shared" si="9"/>
        <v>2428</v>
      </c>
      <c r="L28" s="18"/>
      <c r="M28" s="21"/>
    </row>
    <row r="29" spans="1:13" s="12" customFormat="1" ht="15.75">
      <c r="A29" s="11"/>
      <c r="B29" s="12" t="s">
        <v>51</v>
      </c>
      <c r="C29" s="12" t="s">
        <v>52</v>
      </c>
      <c r="D29" s="18">
        <v>818325000</v>
      </c>
      <c r="E29" s="18">
        <v>186282</v>
      </c>
      <c r="F29" s="18">
        <f t="shared" si="7"/>
        <v>818511282</v>
      </c>
      <c r="G29" s="19">
        <f t="shared" si="1"/>
        <v>1.78722</v>
      </c>
      <c r="H29" s="18">
        <v>1462859</v>
      </c>
      <c r="I29" s="20">
        <v>1586.18</v>
      </c>
      <c r="J29" s="18">
        <f t="shared" si="8"/>
        <v>516027</v>
      </c>
      <c r="K29" s="18">
        <f t="shared" si="9"/>
        <v>922</v>
      </c>
      <c r="L29" s="18"/>
      <c r="M29" s="21"/>
    </row>
    <row r="30" spans="1:13" s="12" customFormat="1" ht="15.75">
      <c r="A30" s="11"/>
      <c r="B30" s="12" t="s">
        <v>53</v>
      </c>
      <c r="C30" s="12" t="s">
        <v>54</v>
      </c>
      <c r="D30" s="18">
        <v>2705467507</v>
      </c>
      <c r="E30" s="18">
        <v>1866972</v>
      </c>
      <c r="F30" s="18">
        <f t="shared" si="7"/>
        <v>2707334479</v>
      </c>
      <c r="G30" s="19">
        <f t="shared" si="1"/>
        <v>1.1802600000000001</v>
      </c>
      <c r="H30" s="18">
        <v>3195365</v>
      </c>
      <c r="I30" s="20">
        <v>1329.11</v>
      </c>
      <c r="J30" s="18">
        <f t="shared" si="8"/>
        <v>2036953</v>
      </c>
      <c r="K30" s="18">
        <f t="shared" si="9"/>
        <v>2404</v>
      </c>
      <c r="L30" s="18"/>
      <c r="M30" s="21"/>
    </row>
    <row r="31" spans="1:13" s="12" customFormat="1" ht="15.75">
      <c r="A31" s="11"/>
      <c r="B31" s="12" t="s">
        <v>55</v>
      </c>
      <c r="C31" s="12" t="s">
        <v>56</v>
      </c>
      <c r="D31" s="18">
        <v>4842383797</v>
      </c>
      <c r="E31" s="18">
        <v>351920</v>
      </c>
      <c r="F31" s="18">
        <f t="shared" si="7"/>
        <v>4842735717</v>
      </c>
      <c r="G31" s="19">
        <f t="shared" si="1"/>
        <v>2.6645500000000002</v>
      </c>
      <c r="H31" s="18">
        <v>12903727</v>
      </c>
      <c r="I31" s="20">
        <v>7737.96</v>
      </c>
      <c r="J31" s="18">
        <f t="shared" si="8"/>
        <v>625841</v>
      </c>
      <c r="K31" s="18">
        <f t="shared" si="9"/>
        <v>1668</v>
      </c>
      <c r="L31" s="18"/>
      <c r="M31" s="21"/>
    </row>
    <row r="32" spans="1:13" s="12" customFormat="1" ht="15.75">
      <c r="A32" s="11"/>
      <c r="B32" s="12" t="s">
        <v>57</v>
      </c>
      <c r="C32" s="12" t="s">
        <v>58</v>
      </c>
      <c r="D32" s="18">
        <v>3334060586</v>
      </c>
      <c r="E32" s="18">
        <v>3045425.5</v>
      </c>
      <c r="F32" s="18">
        <f>D32+E32</f>
        <v>3337106011.5</v>
      </c>
      <c r="G32" s="19">
        <f t="shared" si="1"/>
        <v>2.7269100000000002</v>
      </c>
      <c r="H32" s="18">
        <v>9100000</v>
      </c>
      <c r="I32" s="20">
        <v>3739.76</v>
      </c>
      <c r="J32" s="18">
        <f>ROUND(F32/I32,0)</f>
        <v>892332</v>
      </c>
      <c r="K32" s="18">
        <f>ROUND(H32/I32,0)</f>
        <v>2433</v>
      </c>
      <c r="L32" s="18"/>
      <c r="M32" s="21"/>
    </row>
    <row r="33" spans="1:13" s="12" customFormat="1" ht="15.75">
      <c r="A33" s="11"/>
      <c r="B33" s="12" t="s">
        <v>59</v>
      </c>
      <c r="C33" s="12" t="s">
        <v>60</v>
      </c>
      <c r="D33" s="18">
        <v>338761747</v>
      </c>
      <c r="E33" s="18">
        <v>10065185.5</v>
      </c>
      <c r="F33" s="18">
        <f>D33+E33</f>
        <v>348826932.5</v>
      </c>
      <c r="G33" s="19">
        <f t="shared" si="1"/>
        <v>1.4977199999999999</v>
      </c>
      <c r="H33" s="18">
        <v>522445.83</v>
      </c>
      <c r="I33" s="20">
        <v>337.91</v>
      </c>
      <c r="J33" s="18">
        <f>ROUND(F33/I33,0)</f>
        <v>1032307</v>
      </c>
      <c r="K33" s="18">
        <f>ROUND(H33/I33,0)</f>
        <v>1546</v>
      </c>
      <c r="L33" s="18"/>
      <c r="M33" s="21"/>
    </row>
    <row r="34" spans="1:13" s="12" customFormat="1" ht="15.75">
      <c r="A34" s="11"/>
      <c r="B34" s="12" t="s">
        <v>61</v>
      </c>
      <c r="C34" s="12" t="s">
        <v>62</v>
      </c>
      <c r="D34" s="18">
        <v>4774601784</v>
      </c>
      <c r="E34" s="18">
        <v>7956792</v>
      </c>
      <c r="F34" s="18">
        <f>D34+E34</f>
        <v>4782558576</v>
      </c>
      <c r="G34" s="19">
        <f t="shared" si="1"/>
        <v>1.36412</v>
      </c>
      <c r="H34" s="18">
        <v>6524000</v>
      </c>
      <c r="I34" s="20">
        <v>2786.68</v>
      </c>
      <c r="J34" s="18">
        <f>ROUND(F34/I34,0)</f>
        <v>1716221</v>
      </c>
      <c r="K34" s="18">
        <f>ROUND(H34/I34,0)</f>
        <v>2341</v>
      </c>
      <c r="L34" s="18"/>
      <c r="M34" s="21"/>
    </row>
    <row r="35" spans="1:13" s="12" customFormat="1" ht="15.75">
      <c r="A35" s="11"/>
      <c r="B35" s="12" t="s">
        <v>63</v>
      </c>
      <c r="C35" s="12" t="s">
        <v>64</v>
      </c>
      <c r="D35" s="18">
        <v>96145318</v>
      </c>
      <c r="E35" s="18">
        <v>42917336</v>
      </c>
      <c r="F35" s="18">
        <f>D35+E35</f>
        <v>139062654</v>
      </c>
      <c r="G35" s="19">
        <f t="shared" si="1"/>
        <v>1.97753</v>
      </c>
      <c r="H35" s="18">
        <v>275000</v>
      </c>
      <c r="I35" s="20">
        <v>487.21</v>
      </c>
      <c r="J35" s="18">
        <f>ROUND(F35/I35,0)</f>
        <v>285427</v>
      </c>
      <c r="K35" s="18">
        <f>ROUND(H35/I35,0)</f>
        <v>564</v>
      </c>
      <c r="L35" s="18"/>
      <c r="M35" s="21"/>
    </row>
    <row r="36" spans="1:13" s="12" customFormat="1" ht="15.75">
      <c r="A36" s="11"/>
      <c r="B36" s="12" t="s">
        <v>65</v>
      </c>
      <c r="C36" s="12" t="s">
        <v>66</v>
      </c>
      <c r="D36" s="18">
        <v>403261607</v>
      </c>
      <c r="E36" s="18">
        <v>67722351.5</v>
      </c>
      <c r="F36" s="18">
        <f>D36+E36</f>
        <v>470983958.5</v>
      </c>
      <c r="G36" s="19">
        <f t="shared" si="1"/>
        <v>1.5166200000000001</v>
      </c>
      <c r="H36" s="18">
        <v>714304</v>
      </c>
      <c r="I36" s="20">
        <v>3156.8599999999997</v>
      </c>
      <c r="J36" s="18">
        <f>ROUND(F36/I36,0)</f>
        <v>149194</v>
      </c>
      <c r="K36" s="18">
        <f>ROUND(H36/I36,0)</f>
        <v>226</v>
      </c>
      <c r="L36" s="18"/>
      <c r="M36" s="21"/>
    </row>
    <row r="37" spans="1:13" s="12" customFormat="1" ht="15.75">
      <c r="A37" s="11"/>
      <c r="B37" s="12" t="s">
        <v>67</v>
      </c>
      <c r="C37" s="12" t="s">
        <v>68</v>
      </c>
      <c r="D37" s="18">
        <v>20339539467</v>
      </c>
      <c r="E37" s="18">
        <v>19456</v>
      </c>
      <c r="F37" s="18">
        <f t="shared" ref="F37:F45" si="10">D37+E37</f>
        <v>20339558923</v>
      </c>
      <c r="G37" s="19">
        <f t="shared" si="1"/>
        <v>1.51552</v>
      </c>
      <c r="H37" s="18">
        <v>30825000</v>
      </c>
      <c r="I37" s="20">
        <v>23135.39</v>
      </c>
      <c r="J37" s="18">
        <f t="shared" ref="J37:J45" si="11">ROUND(F37/I37,0)</f>
        <v>879153</v>
      </c>
      <c r="K37" s="18">
        <f t="shared" ref="K37:K45" si="12">ROUND(H37/I37,0)</f>
        <v>1332</v>
      </c>
      <c r="L37" s="18"/>
      <c r="M37" s="21"/>
    </row>
    <row r="38" spans="1:13" s="12" customFormat="1" ht="15.75">
      <c r="A38" s="11"/>
      <c r="B38" s="12" t="s">
        <v>69</v>
      </c>
      <c r="C38" s="12" t="s">
        <v>70</v>
      </c>
      <c r="D38" s="18">
        <v>1578856956</v>
      </c>
      <c r="E38" s="18">
        <v>6174437</v>
      </c>
      <c r="F38" s="18">
        <f t="shared" si="10"/>
        <v>1585031393</v>
      </c>
      <c r="G38" s="19">
        <f t="shared" si="1"/>
        <v>1.51417</v>
      </c>
      <c r="H38" s="18">
        <v>2400000</v>
      </c>
      <c r="I38" s="20">
        <v>1930.5</v>
      </c>
      <c r="J38" s="18">
        <f t="shared" si="11"/>
        <v>821047</v>
      </c>
      <c r="K38" s="18">
        <f t="shared" si="12"/>
        <v>1243</v>
      </c>
      <c r="L38" s="18"/>
      <c r="M38" s="21"/>
    </row>
    <row r="39" spans="1:13" s="12" customFormat="1" ht="15.75">
      <c r="A39" s="11"/>
      <c r="B39" s="12" t="s">
        <v>71</v>
      </c>
      <c r="C39" s="12" t="s">
        <v>72</v>
      </c>
      <c r="D39" s="18">
        <v>1278343111</v>
      </c>
      <c r="E39" s="18">
        <v>1235693</v>
      </c>
      <c r="F39" s="18">
        <f t="shared" si="10"/>
        <v>1279578804</v>
      </c>
      <c r="G39" s="19">
        <f t="shared" si="1"/>
        <v>2.30877</v>
      </c>
      <c r="H39" s="18">
        <v>2954259</v>
      </c>
      <c r="I39" s="20">
        <v>1658.52</v>
      </c>
      <c r="J39" s="18">
        <f t="shared" si="11"/>
        <v>771518</v>
      </c>
      <c r="K39" s="18">
        <f t="shared" si="12"/>
        <v>1781</v>
      </c>
      <c r="L39" s="18"/>
      <c r="M39" s="21"/>
    </row>
    <row r="40" spans="1:13" s="12" customFormat="1" ht="15.75">
      <c r="A40" s="11"/>
      <c r="B40" s="12" t="s">
        <v>73</v>
      </c>
      <c r="C40" s="12" t="s">
        <v>74</v>
      </c>
      <c r="D40" s="18">
        <v>186671369</v>
      </c>
      <c r="E40" s="18">
        <v>5103864</v>
      </c>
      <c r="F40" s="18">
        <f t="shared" si="10"/>
        <v>191775233</v>
      </c>
      <c r="G40" s="19">
        <f t="shared" si="1"/>
        <v>2.8679399999999999</v>
      </c>
      <c r="H40" s="18">
        <v>550000</v>
      </c>
      <c r="I40" s="20">
        <v>195.8</v>
      </c>
      <c r="J40" s="18">
        <f t="shared" si="11"/>
        <v>979444</v>
      </c>
      <c r="K40" s="18">
        <f t="shared" si="12"/>
        <v>2809</v>
      </c>
      <c r="L40" s="18"/>
      <c r="M40" s="21"/>
    </row>
    <row r="41" spans="1:13" s="12" customFormat="1" ht="15.75">
      <c r="A41" s="11"/>
      <c r="B41" s="12" t="s">
        <v>75</v>
      </c>
      <c r="C41" s="12" t="s">
        <v>76</v>
      </c>
      <c r="D41" s="18">
        <v>3009572537</v>
      </c>
      <c r="E41" s="18">
        <v>26472656</v>
      </c>
      <c r="F41" s="18">
        <f t="shared" si="10"/>
        <v>3036045193</v>
      </c>
      <c r="G41" s="19">
        <f t="shared" si="1"/>
        <v>2.5526599999999999</v>
      </c>
      <c r="H41" s="18">
        <v>7750000</v>
      </c>
      <c r="I41" s="20">
        <v>3129.6000000000004</v>
      </c>
      <c r="J41" s="18">
        <f t="shared" si="11"/>
        <v>970106</v>
      </c>
      <c r="K41" s="18">
        <f t="shared" si="12"/>
        <v>2476</v>
      </c>
      <c r="L41" s="18"/>
      <c r="M41" s="21"/>
    </row>
    <row r="42" spans="1:13" s="12" customFormat="1" ht="15.75">
      <c r="A42" s="11"/>
      <c r="B42" s="12" t="s">
        <v>77</v>
      </c>
      <c r="C42" s="12" t="s">
        <v>78</v>
      </c>
      <c r="D42" s="18">
        <v>18119095572</v>
      </c>
      <c r="E42" s="18">
        <v>144688</v>
      </c>
      <c r="F42" s="18">
        <f t="shared" si="10"/>
        <v>18119240260</v>
      </c>
      <c r="G42" s="19">
        <f t="shared" si="1"/>
        <v>1.57291</v>
      </c>
      <c r="H42" s="18">
        <v>28500000</v>
      </c>
      <c r="I42" s="20">
        <v>25928.71</v>
      </c>
      <c r="J42" s="18">
        <f t="shared" si="11"/>
        <v>698810</v>
      </c>
      <c r="K42" s="18">
        <f t="shared" si="12"/>
        <v>1099</v>
      </c>
      <c r="L42" s="18"/>
      <c r="M42" s="21"/>
    </row>
    <row r="43" spans="1:13" s="12" customFormat="1" ht="15.75">
      <c r="A43" s="11"/>
      <c r="B43" s="12" t="s">
        <v>79</v>
      </c>
      <c r="C43" s="12" t="s">
        <v>80</v>
      </c>
      <c r="D43" s="18">
        <v>6057520464</v>
      </c>
      <c r="E43" s="18">
        <v>4698748</v>
      </c>
      <c r="F43" s="18">
        <f t="shared" si="10"/>
        <v>6062219212</v>
      </c>
      <c r="G43" s="19">
        <f t="shared" si="1"/>
        <v>2.7354699999999998</v>
      </c>
      <c r="H43" s="18">
        <v>16583000</v>
      </c>
      <c r="I43" s="20">
        <v>7070.24</v>
      </c>
      <c r="J43" s="18">
        <f t="shared" si="11"/>
        <v>857428</v>
      </c>
      <c r="K43" s="18">
        <f t="shared" si="12"/>
        <v>2345</v>
      </c>
      <c r="L43" s="18"/>
      <c r="M43" s="21"/>
    </row>
    <row r="44" spans="1:13" s="12" customFormat="1" ht="15.75">
      <c r="A44" s="11"/>
      <c r="B44" s="12" t="s">
        <v>81</v>
      </c>
      <c r="C44" s="12" t="s">
        <v>82</v>
      </c>
      <c r="D44" s="18">
        <v>10563061542</v>
      </c>
      <c r="E44" s="18">
        <v>36825701</v>
      </c>
      <c r="F44" s="18">
        <f t="shared" si="10"/>
        <v>10599887243</v>
      </c>
      <c r="G44" s="19">
        <f t="shared" si="1"/>
        <v>3.1377700000000002</v>
      </c>
      <c r="H44" s="18">
        <v>33260000</v>
      </c>
      <c r="I44" s="20">
        <v>13193.6</v>
      </c>
      <c r="J44" s="18">
        <f t="shared" si="11"/>
        <v>803411</v>
      </c>
      <c r="K44" s="18">
        <f t="shared" si="12"/>
        <v>2521</v>
      </c>
      <c r="L44" s="18"/>
      <c r="M44" s="21"/>
    </row>
    <row r="45" spans="1:13" s="12" customFormat="1" ht="15.75">
      <c r="A45" s="11"/>
      <c r="B45" s="12" t="s">
        <v>83</v>
      </c>
      <c r="C45" s="12" t="s">
        <v>84</v>
      </c>
      <c r="D45" s="18">
        <v>3458689272</v>
      </c>
      <c r="E45" s="18">
        <v>314171</v>
      </c>
      <c r="F45" s="18">
        <f t="shared" si="10"/>
        <v>3459003443</v>
      </c>
      <c r="G45" s="19">
        <f t="shared" si="1"/>
        <v>1.56114</v>
      </c>
      <c r="H45" s="18">
        <v>5400000</v>
      </c>
      <c r="I45" s="20">
        <v>2982.3</v>
      </c>
      <c r="J45" s="18">
        <f t="shared" si="11"/>
        <v>1159844</v>
      </c>
      <c r="K45" s="18">
        <f t="shared" si="12"/>
        <v>1811</v>
      </c>
      <c r="L45" s="18"/>
      <c r="M45" s="21"/>
    </row>
    <row r="46" spans="1:13" s="12" customFormat="1" ht="15.75">
      <c r="A46" s="11"/>
      <c r="B46" s="12" t="s">
        <v>85</v>
      </c>
      <c r="C46" s="12" t="s">
        <v>86</v>
      </c>
      <c r="D46" s="18">
        <v>761374819</v>
      </c>
      <c r="E46" s="18">
        <v>819072</v>
      </c>
      <c r="F46" s="18">
        <f>D46+E46</f>
        <v>762193891</v>
      </c>
      <c r="G46" s="19">
        <f t="shared" si="1"/>
        <v>1.31033</v>
      </c>
      <c r="H46" s="18">
        <v>998725</v>
      </c>
      <c r="I46" s="20">
        <v>398.74</v>
      </c>
      <c r="J46" s="18">
        <f>ROUND(F46/I46,0)</f>
        <v>1911506</v>
      </c>
      <c r="K46" s="18">
        <f>ROUND(H46/I46,0)</f>
        <v>2505</v>
      </c>
      <c r="L46" s="18"/>
      <c r="M46" s="21"/>
    </row>
    <row r="47" spans="1:13" s="12" customFormat="1" ht="15.75">
      <c r="A47" s="11"/>
      <c r="B47" s="12" t="s">
        <v>87</v>
      </c>
      <c r="C47" s="12" t="s">
        <v>88</v>
      </c>
      <c r="D47" s="18">
        <v>127158054</v>
      </c>
      <c r="E47" s="18">
        <v>0</v>
      </c>
      <c r="F47" s="18">
        <f>D47+E47</f>
        <v>127158054</v>
      </c>
      <c r="G47" s="19">
        <f t="shared" si="1"/>
        <v>0</v>
      </c>
      <c r="H47" s="18">
        <v>0</v>
      </c>
      <c r="I47" s="20">
        <v>27.4</v>
      </c>
      <c r="J47" s="18">
        <f>ROUND(F47/I47,0)</f>
        <v>4640805</v>
      </c>
      <c r="K47" s="18">
        <f>ROUND(H47/I47,0)</f>
        <v>0</v>
      </c>
      <c r="L47" s="18"/>
      <c r="M47" s="21"/>
    </row>
    <row r="48" spans="1:13" s="12" customFormat="1" ht="15.75">
      <c r="A48" s="11"/>
      <c r="B48" s="12" t="s">
        <v>89</v>
      </c>
      <c r="C48" s="12" t="s">
        <v>90</v>
      </c>
      <c r="D48" s="18">
        <v>5261531551</v>
      </c>
      <c r="E48" s="18">
        <v>30465404</v>
      </c>
      <c r="F48" s="18">
        <f t="shared" ref="F48:F53" si="13">D48+E48</f>
        <v>5291996955</v>
      </c>
      <c r="G48" s="19">
        <f t="shared" si="1"/>
        <v>1.5311600000000001</v>
      </c>
      <c r="H48" s="18">
        <v>8102901</v>
      </c>
      <c r="I48" s="20">
        <v>6474.69</v>
      </c>
      <c r="J48" s="18">
        <f t="shared" ref="J48:J53" si="14">ROUND(F48/I48,0)</f>
        <v>817336</v>
      </c>
      <c r="K48" s="18">
        <f t="shared" ref="K48:K53" si="15">ROUND(H48/I48,0)</f>
        <v>1251</v>
      </c>
      <c r="L48" s="18"/>
      <c r="M48" s="21"/>
    </row>
    <row r="49" spans="1:13" s="12" customFormat="1" ht="15.75">
      <c r="A49" s="11"/>
      <c r="B49" s="12" t="s">
        <v>91</v>
      </c>
      <c r="C49" s="12" t="s">
        <v>92</v>
      </c>
      <c r="D49" s="18">
        <v>389721960</v>
      </c>
      <c r="E49" s="18">
        <v>77086660</v>
      </c>
      <c r="F49" s="18">
        <f t="shared" si="13"/>
        <v>466808620</v>
      </c>
      <c r="G49" s="19">
        <f t="shared" si="1"/>
        <v>2.37785</v>
      </c>
      <c r="H49" s="18">
        <v>1110000</v>
      </c>
      <c r="I49" s="20">
        <v>683.71</v>
      </c>
      <c r="J49" s="18">
        <f t="shared" si="14"/>
        <v>682758</v>
      </c>
      <c r="K49" s="18">
        <f t="shared" si="15"/>
        <v>1623</v>
      </c>
      <c r="L49" s="18"/>
      <c r="M49" s="21"/>
    </row>
    <row r="50" spans="1:13" s="12" customFormat="1" ht="15.75">
      <c r="A50" s="11"/>
      <c r="B50" s="12" t="s">
        <v>93</v>
      </c>
      <c r="C50" s="12" t="s">
        <v>94</v>
      </c>
      <c r="D50" s="18">
        <v>921277242</v>
      </c>
      <c r="E50" s="18">
        <v>52132060</v>
      </c>
      <c r="F50" s="18">
        <f t="shared" si="13"/>
        <v>973409302</v>
      </c>
      <c r="G50" s="19">
        <f t="shared" si="1"/>
        <v>1.49475</v>
      </c>
      <c r="H50" s="18">
        <v>1455000</v>
      </c>
      <c r="I50" s="20">
        <v>1321.19</v>
      </c>
      <c r="J50" s="18">
        <f t="shared" si="14"/>
        <v>736767</v>
      </c>
      <c r="K50" s="18">
        <f t="shared" si="15"/>
        <v>1101</v>
      </c>
      <c r="L50" s="18"/>
      <c r="M50" s="21"/>
    </row>
    <row r="51" spans="1:13" s="12" customFormat="1" ht="15.75">
      <c r="A51" s="11"/>
      <c r="B51" s="12" t="s">
        <v>95</v>
      </c>
      <c r="C51" s="12" t="s">
        <v>96</v>
      </c>
      <c r="D51" s="18">
        <v>1303087754</v>
      </c>
      <c r="E51" s="18">
        <v>62638190</v>
      </c>
      <c r="F51" s="18">
        <f t="shared" si="13"/>
        <v>1365725944</v>
      </c>
      <c r="G51" s="19">
        <f t="shared" si="1"/>
        <v>1.89859</v>
      </c>
      <c r="H51" s="18">
        <v>2592947</v>
      </c>
      <c r="I51" s="20">
        <v>1019.33</v>
      </c>
      <c r="J51" s="18">
        <f t="shared" si="14"/>
        <v>1339827</v>
      </c>
      <c r="K51" s="18">
        <f t="shared" si="15"/>
        <v>2544</v>
      </c>
      <c r="L51" s="18"/>
      <c r="M51" s="21"/>
    </row>
    <row r="52" spans="1:13" s="12" customFormat="1" ht="15.75">
      <c r="A52" s="11"/>
      <c r="B52" s="12" t="s">
        <v>97</v>
      </c>
      <c r="C52" s="12" t="s">
        <v>98</v>
      </c>
      <c r="D52" s="18">
        <v>1863124533</v>
      </c>
      <c r="E52" s="18">
        <v>65564687</v>
      </c>
      <c r="F52" s="18">
        <f t="shared" si="13"/>
        <v>1928689220</v>
      </c>
      <c r="G52" s="19">
        <f t="shared" si="1"/>
        <v>2.4628100000000002</v>
      </c>
      <c r="H52" s="18">
        <v>4750000</v>
      </c>
      <c r="I52" s="20">
        <v>2403.0700000000002</v>
      </c>
      <c r="J52" s="18">
        <f t="shared" si="14"/>
        <v>802594</v>
      </c>
      <c r="K52" s="18">
        <f t="shared" si="15"/>
        <v>1977</v>
      </c>
      <c r="L52" s="18"/>
      <c r="M52" s="21"/>
    </row>
    <row r="53" spans="1:13" s="12" customFormat="1" ht="15.75">
      <c r="A53" s="11"/>
      <c r="B53" s="12" t="s">
        <v>99</v>
      </c>
      <c r="C53" s="12" t="s">
        <v>100</v>
      </c>
      <c r="D53" s="18">
        <v>2292196714</v>
      </c>
      <c r="E53" s="18">
        <v>64428520</v>
      </c>
      <c r="F53" s="18">
        <f t="shared" si="13"/>
        <v>2356625234</v>
      </c>
      <c r="G53" s="19">
        <f t="shared" si="1"/>
        <v>1.4851700000000001</v>
      </c>
      <c r="H53" s="18">
        <v>3500000</v>
      </c>
      <c r="I53" s="20">
        <v>5085.16</v>
      </c>
      <c r="J53" s="18">
        <f t="shared" si="14"/>
        <v>463432</v>
      </c>
      <c r="K53" s="18">
        <f t="shared" si="15"/>
        <v>688</v>
      </c>
      <c r="L53" s="18"/>
      <c r="M53" s="21"/>
    </row>
    <row r="54" spans="1:13" s="12" customFormat="1" ht="15.75">
      <c r="A54" s="11"/>
      <c r="B54" s="12" t="s">
        <v>101</v>
      </c>
      <c r="C54" s="12" t="s">
        <v>102</v>
      </c>
      <c r="D54" s="18">
        <v>448841642</v>
      </c>
      <c r="E54" s="18">
        <v>0</v>
      </c>
      <c r="F54" s="18">
        <f t="shared" ref="F54:F59" si="16">D54+E54</f>
        <v>448841642</v>
      </c>
      <c r="G54" s="19">
        <f t="shared" si="1"/>
        <v>1.3012999999999999</v>
      </c>
      <c r="H54" s="18">
        <v>584079</v>
      </c>
      <c r="I54" s="20">
        <v>250.39999999999998</v>
      </c>
      <c r="J54" s="18">
        <f t="shared" ref="J54:J59" si="17">ROUND(F54/I54,0)</f>
        <v>1792499</v>
      </c>
      <c r="K54" s="18">
        <f t="shared" ref="K54:K59" si="18">ROUND(H54/I54,0)</f>
        <v>2333</v>
      </c>
      <c r="L54" s="18"/>
      <c r="M54" s="21"/>
    </row>
    <row r="55" spans="1:13" s="12" customFormat="1" ht="15.75">
      <c r="A55" s="11"/>
      <c r="B55" s="12" t="s">
        <v>103</v>
      </c>
      <c r="C55" s="12" t="s">
        <v>104</v>
      </c>
      <c r="D55" s="18">
        <v>159123545</v>
      </c>
      <c r="E55" s="18">
        <v>6510</v>
      </c>
      <c r="F55" s="18">
        <f t="shared" si="16"/>
        <v>159130055</v>
      </c>
      <c r="G55" s="19">
        <f t="shared" si="1"/>
        <v>1.79183</v>
      </c>
      <c r="H55" s="18">
        <v>285134</v>
      </c>
      <c r="I55" s="20">
        <v>846.51</v>
      </c>
      <c r="J55" s="18">
        <f t="shared" si="17"/>
        <v>187984</v>
      </c>
      <c r="K55" s="18">
        <f t="shared" si="18"/>
        <v>337</v>
      </c>
      <c r="L55" s="18"/>
      <c r="M55" s="21"/>
    </row>
    <row r="56" spans="1:13" s="12" customFormat="1" ht="15.75">
      <c r="A56" s="11"/>
      <c r="B56" s="12" t="s">
        <v>105</v>
      </c>
      <c r="C56" s="12" t="s">
        <v>106</v>
      </c>
      <c r="D56" s="18">
        <v>61734943</v>
      </c>
      <c r="E56" s="18">
        <v>0</v>
      </c>
      <c r="F56" s="18">
        <f t="shared" si="16"/>
        <v>61734943</v>
      </c>
      <c r="G56" s="19">
        <f t="shared" si="1"/>
        <v>2.4135399999999998</v>
      </c>
      <c r="H56" s="18">
        <v>149000</v>
      </c>
      <c r="I56" s="20">
        <v>46.5</v>
      </c>
      <c r="J56" s="18">
        <f t="shared" si="17"/>
        <v>1327633</v>
      </c>
      <c r="K56" s="18">
        <f t="shared" si="18"/>
        <v>3204</v>
      </c>
      <c r="L56" s="18"/>
      <c r="M56" s="21"/>
    </row>
    <row r="57" spans="1:13" s="12" customFormat="1" ht="15.75">
      <c r="A57" s="11"/>
      <c r="B57" s="12" t="s">
        <v>107</v>
      </c>
      <c r="C57" s="12" t="s">
        <v>108</v>
      </c>
      <c r="D57" s="18">
        <v>4522061616</v>
      </c>
      <c r="E57" s="18">
        <v>0</v>
      </c>
      <c r="F57" s="18">
        <f t="shared" si="16"/>
        <v>4522061616</v>
      </c>
      <c r="G57" s="19">
        <f t="shared" si="1"/>
        <v>2.1934800000000001</v>
      </c>
      <c r="H57" s="18">
        <v>9919034</v>
      </c>
      <c r="I57" s="20">
        <v>6042.8</v>
      </c>
      <c r="J57" s="18">
        <f t="shared" si="17"/>
        <v>748339</v>
      </c>
      <c r="K57" s="18">
        <f t="shared" si="18"/>
        <v>1641</v>
      </c>
      <c r="L57" s="18"/>
      <c r="M57" s="21"/>
    </row>
    <row r="58" spans="1:13" s="12" customFormat="1" ht="15.75">
      <c r="A58" s="11"/>
      <c r="B58" s="12" t="s">
        <v>109</v>
      </c>
      <c r="C58" s="12" t="s">
        <v>110</v>
      </c>
      <c r="D58" s="18">
        <v>77948972</v>
      </c>
      <c r="E58" s="18">
        <v>0</v>
      </c>
      <c r="F58" s="18">
        <f t="shared" si="16"/>
        <v>77948972</v>
      </c>
      <c r="G58" s="19">
        <f t="shared" si="1"/>
        <v>1.9243399999999999</v>
      </c>
      <c r="H58" s="18">
        <v>150000</v>
      </c>
      <c r="I58" s="20">
        <v>90.6</v>
      </c>
      <c r="J58" s="18">
        <f t="shared" si="17"/>
        <v>860364</v>
      </c>
      <c r="K58" s="18">
        <f t="shared" si="18"/>
        <v>1656</v>
      </c>
      <c r="L58" s="18"/>
      <c r="M58" s="21"/>
    </row>
    <row r="59" spans="1:13" s="12" customFormat="1" ht="15.75">
      <c r="A59" s="11"/>
      <c r="B59" s="12" t="s">
        <v>111</v>
      </c>
      <c r="C59" s="12" t="s">
        <v>112</v>
      </c>
      <c r="D59" s="18">
        <v>211429460</v>
      </c>
      <c r="E59" s="18">
        <v>0</v>
      </c>
      <c r="F59" s="18">
        <f t="shared" si="16"/>
        <v>211429460</v>
      </c>
      <c r="G59" s="19">
        <f t="shared" si="1"/>
        <v>1.4108700000000001</v>
      </c>
      <c r="H59" s="18">
        <v>298300</v>
      </c>
      <c r="I59" s="20">
        <v>261.64999999999998</v>
      </c>
      <c r="J59" s="18">
        <f t="shared" si="17"/>
        <v>808062</v>
      </c>
      <c r="K59" s="18">
        <f t="shared" si="18"/>
        <v>1140</v>
      </c>
      <c r="L59" s="18"/>
      <c r="M59" s="21"/>
    </row>
    <row r="60" spans="1:13" s="12" customFormat="1" ht="15.75">
      <c r="A60" s="11"/>
      <c r="B60" s="12" t="s">
        <v>113</v>
      </c>
      <c r="C60" s="12" t="s">
        <v>114</v>
      </c>
      <c r="D60" s="18">
        <v>16315141</v>
      </c>
      <c r="E60" s="18">
        <v>564029</v>
      </c>
      <c r="F60" s="18">
        <f t="shared" ref="F60:F69" si="19">D60+E60</f>
        <v>16879170</v>
      </c>
      <c r="G60" s="19">
        <f t="shared" si="1"/>
        <v>1.0856600000000001</v>
      </c>
      <c r="H60" s="18">
        <v>18325</v>
      </c>
      <c r="I60" s="20">
        <v>56.8</v>
      </c>
      <c r="J60" s="18">
        <f t="shared" ref="J60:J69" si="20">ROUND(F60/I60,0)</f>
        <v>297168</v>
      </c>
      <c r="K60" s="18">
        <f t="shared" ref="K60:K69" si="21">ROUND(H60/I60,0)</f>
        <v>323</v>
      </c>
      <c r="L60" s="18"/>
      <c r="M60" s="21"/>
    </row>
    <row r="61" spans="1:13" s="12" customFormat="1" ht="15.75">
      <c r="A61" s="11"/>
      <c r="B61" s="12" t="s">
        <v>115</v>
      </c>
      <c r="C61" s="12" t="s">
        <v>116</v>
      </c>
      <c r="D61" s="18">
        <v>117346219</v>
      </c>
      <c r="E61" s="18">
        <v>3725253.4912727387</v>
      </c>
      <c r="F61" s="18">
        <f t="shared" si="19"/>
        <v>121071472.49127273</v>
      </c>
      <c r="G61" s="19">
        <f t="shared" si="1"/>
        <v>1.5280199999999999</v>
      </c>
      <c r="H61" s="18">
        <v>185000</v>
      </c>
      <c r="I61" s="20">
        <v>208.1</v>
      </c>
      <c r="J61" s="18">
        <f t="shared" si="20"/>
        <v>581795</v>
      </c>
      <c r="K61" s="18">
        <f t="shared" si="21"/>
        <v>889</v>
      </c>
      <c r="L61" s="18"/>
      <c r="M61" s="21"/>
    </row>
    <row r="62" spans="1:13" s="12" customFormat="1" ht="15.75">
      <c r="A62" s="11"/>
      <c r="B62" s="12" t="s">
        <v>117</v>
      </c>
      <c r="C62" s="12" t="s">
        <v>118</v>
      </c>
      <c r="D62" s="18">
        <v>114213222</v>
      </c>
      <c r="E62" s="18">
        <v>9671622.7771367412</v>
      </c>
      <c r="F62" s="18">
        <f t="shared" si="19"/>
        <v>123884844.77713674</v>
      </c>
      <c r="G62" s="19">
        <f t="shared" si="1"/>
        <v>0.48431999999999997</v>
      </c>
      <c r="H62" s="18">
        <v>60000</v>
      </c>
      <c r="I62" s="20">
        <v>85.28</v>
      </c>
      <c r="J62" s="18">
        <f t="shared" si="20"/>
        <v>1452683</v>
      </c>
      <c r="K62" s="18">
        <f t="shared" si="21"/>
        <v>704</v>
      </c>
      <c r="L62" s="18"/>
      <c r="M62" s="21"/>
    </row>
    <row r="63" spans="1:13" s="12" customFormat="1" ht="15.75">
      <c r="A63" s="11"/>
      <c r="B63" s="12" t="s">
        <v>119</v>
      </c>
      <c r="C63" s="12" t="s">
        <v>120</v>
      </c>
      <c r="D63" s="18">
        <v>66549713</v>
      </c>
      <c r="E63" s="18">
        <v>1016893.528967909</v>
      </c>
      <c r="F63" s="18">
        <f t="shared" si="19"/>
        <v>67566606.528967902</v>
      </c>
      <c r="G63" s="19">
        <f t="shared" si="1"/>
        <v>1.4718500000000001</v>
      </c>
      <c r="H63" s="18">
        <v>99448</v>
      </c>
      <c r="I63" s="20">
        <v>218.07</v>
      </c>
      <c r="J63" s="18">
        <f t="shared" si="20"/>
        <v>309839</v>
      </c>
      <c r="K63" s="18">
        <f t="shared" si="21"/>
        <v>456</v>
      </c>
      <c r="L63" s="18"/>
      <c r="M63" s="21"/>
    </row>
    <row r="64" spans="1:13" s="12" customFormat="1" ht="15.75">
      <c r="A64" s="11"/>
      <c r="B64" s="12" t="s">
        <v>121</v>
      </c>
      <c r="C64" s="12" t="s">
        <v>122</v>
      </c>
      <c r="D64" s="18">
        <v>298399151</v>
      </c>
      <c r="E64" s="18">
        <v>3883135.9649966424</v>
      </c>
      <c r="F64" s="18">
        <f t="shared" si="19"/>
        <v>302282286.96499664</v>
      </c>
      <c r="G64" s="19">
        <f t="shared" si="1"/>
        <v>1.4886699999999999</v>
      </c>
      <c r="H64" s="18">
        <v>450000</v>
      </c>
      <c r="I64" s="20">
        <v>349.9</v>
      </c>
      <c r="J64" s="18">
        <f t="shared" si="20"/>
        <v>863911</v>
      </c>
      <c r="K64" s="18">
        <f t="shared" si="21"/>
        <v>1286</v>
      </c>
      <c r="L64" s="18"/>
      <c r="M64" s="21"/>
    </row>
    <row r="65" spans="1:13" s="12" customFormat="1" ht="15.75">
      <c r="A65" s="11"/>
      <c r="B65" s="12" t="s">
        <v>123</v>
      </c>
      <c r="C65" s="12" t="s">
        <v>124</v>
      </c>
      <c r="D65" s="18">
        <v>7120879639</v>
      </c>
      <c r="E65" s="18">
        <v>0</v>
      </c>
      <c r="F65" s="18">
        <f t="shared" si="19"/>
        <v>7120879639</v>
      </c>
      <c r="G65" s="19">
        <f t="shared" si="1"/>
        <v>1.47983</v>
      </c>
      <c r="H65" s="18">
        <v>10537658</v>
      </c>
      <c r="I65" s="20">
        <v>17852.3</v>
      </c>
      <c r="J65" s="18">
        <f t="shared" si="20"/>
        <v>398877</v>
      </c>
      <c r="K65" s="18">
        <f t="shared" si="21"/>
        <v>590</v>
      </c>
      <c r="L65" s="18"/>
      <c r="M65" s="21"/>
    </row>
    <row r="66" spans="1:13" s="12" customFormat="1" ht="15.75">
      <c r="A66" s="11"/>
      <c r="B66" s="12" t="s">
        <v>125</v>
      </c>
      <c r="C66" s="12" t="s">
        <v>126</v>
      </c>
      <c r="D66" s="18">
        <v>1167115472</v>
      </c>
      <c r="E66" s="18">
        <v>0</v>
      </c>
      <c r="F66" s="18">
        <f t="shared" si="19"/>
        <v>1167115472</v>
      </c>
      <c r="G66" s="19">
        <f t="shared" si="1"/>
        <v>1.5851</v>
      </c>
      <c r="H66" s="18">
        <v>1850000</v>
      </c>
      <c r="I66" s="20">
        <v>2112.87</v>
      </c>
      <c r="J66" s="18">
        <f t="shared" si="20"/>
        <v>552384</v>
      </c>
      <c r="K66" s="18">
        <f t="shared" si="21"/>
        <v>876</v>
      </c>
      <c r="L66" s="18"/>
      <c r="M66" s="21"/>
    </row>
    <row r="67" spans="1:13" s="12" customFormat="1" ht="15.75">
      <c r="A67" s="11"/>
      <c r="B67" s="12" t="s">
        <v>127</v>
      </c>
      <c r="C67" s="12" t="s">
        <v>128</v>
      </c>
      <c r="D67" s="18">
        <v>45324645</v>
      </c>
      <c r="E67" s="18">
        <v>0</v>
      </c>
      <c r="F67" s="18">
        <f t="shared" si="19"/>
        <v>45324645</v>
      </c>
      <c r="G67" s="19">
        <f t="shared" si="1"/>
        <v>0</v>
      </c>
      <c r="H67" s="18">
        <v>0</v>
      </c>
      <c r="I67" s="20">
        <v>12.2</v>
      </c>
      <c r="J67" s="18">
        <f t="shared" si="20"/>
        <v>3715135</v>
      </c>
      <c r="K67" s="18">
        <f t="shared" si="21"/>
        <v>0</v>
      </c>
      <c r="L67" s="18"/>
      <c r="M67" s="21"/>
    </row>
    <row r="68" spans="1:13" s="12" customFormat="1" ht="15.75">
      <c r="A68" s="11"/>
      <c r="B68" s="12" t="s">
        <v>129</v>
      </c>
      <c r="C68" s="12" t="s">
        <v>130</v>
      </c>
      <c r="D68" s="18">
        <v>72564410</v>
      </c>
      <c r="E68" s="18">
        <v>0</v>
      </c>
      <c r="F68" s="18">
        <f t="shared" si="19"/>
        <v>72564410</v>
      </c>
      <c r="G68" s="19">
        <f t="shared" si="1"/>
        <v>1.03356</v>
      </c>
      <c r="H68" s="18">
        <v>75000</v>
      </c>
      <c r="I68" s="20">
        <v>43.6</v>
      </c>
      <c r="J68" s="18">
        <f t="shared" si="20"/>
        <v>1664321</v>
      </c>
      <c r="K68" s="18">
        <f t="shared" si="21"/>
        <v>1720</v>
      </c>
      <c r="L68" s="18"/>
      <c r="M68" s="21"/>
    </row>
    <row r="69" spans="1:13" s="12" customFormat="1" ht="15.75">
      <c r="A69" s="11"/>
      <c r="B69" s="12" t="s">
        <v>131</v>
      </c>
      <c r="C69" s="12" t="s">
        <v>132</v>
      </c>
      <c r="D69" s="18">
        <v>613957213</v>
      </c>
      <c r="E69" s="18">
        <v>1771538</v>
      </c>
      <c r="F69" s="18">
        <f t="shared" si="19"/>
        <v>615728751</v>
      </c>
      <c r="G69" s="19">
        <f t="shared" si="1"/>
        <v>1.2963100000000001</v>
      </c>
      <c r="H69" s="18">
        <v>798175</v>
      </c>
      <c r="I69" s="20">
        <v>320.2</v>
      </c>
      <c r="J69" s="18">
        <f t="shared" si="20"/>
        <v>1922951</v>
      </c>
      <c r="K69" s="18">
        <f t="shared" si="21"/>
        <v>2493</v>
      </c>
      <c r="L69" s="18"/>
      <c r="M69" s="21"/>
    </row>
    <row r="70" spans="1:13" s="12" customFormat="1" ht="15.75">
      <c r="A70" s="11"/>
      <c r="B70" s="12" t="s">
        <v>133</v>
      </c>
      <c r="C70" s="12" t="s">
        <v>134</v>
      </c>
      <c r="D70" s="18">
        <v>678384183</v>
      </c>
      <c r="E70" s="18">
        <v>0</v>
      </c>
      <c r="F70" s="18">
        <f t="shared" ref="F70:F79" si="22">D70+E70</f>
        <v>678384183</v>
      </c>
      <c r="G70" s="19">
        <f t="shared" si="1"/>
        <v>2.74308</v>
      </c>
      <c r="H70" s="18">
        <v>1860865</v>
      </c>
      <c r="I70" s="20">
        <v>2372.69</v>
      </c>
      <c r="J70" s="18">
        <f t="shared" ref="J70:J79" si="23">ROUND(F70/I70,0)</f>
        <v>285914</v>
      </c>
      <c r="K70" s="18">
        <f t="shared" ref="K70:K79" si="24">ROUND(H70/I70,0)</f>
        <v>784</v>
      </c>
      <c r="L70" s="18"/>
      <c r="M70" s="21"/>
    </row>
    <row r="71" spans="1:13" s="12" customFormat="1" ht="15.75">
      <c r="A71" s="11"/>
      <c r="B71" s="12" t="s">
        <v>135</v>
      </c>
      <c r="C71" s="12" t="s">
        <v>136</v>
      </c>
      <c r="D71" s="18">
        <v>4323519436</v>
      </c>
      <c r="E71" s="18">
        <v>0</v>
      </c>
      <c r="F71" s="18">
        <f t="shared" si="22"/>
        <v>4323519436</v>
      </c>
      <c r="G71" s="19">
        <f t="shared" si="1"/>
        <v>1.9568700000000001</v>
      </c>
      <c r="H71" s="18">
        <v>8460547</v>
      </c>
      <c r="I71" s="20">
        <v>2951.49</v>
      </c>
      <c r="J71" s="18">
        <f t="shared" si="23"/>
        <v>1464860</v>
      </c>
      <c r="K71" s="18">
        <f t="shared" si="24"/>
        <v>2867</v>
      </c>
      <c r="L71" s="18"/>
      <c r="M71" s="21"/>
    </row>
    <row r="72" spans="1:13" s="12" customFormat="1" ht="15.75">
      <c r="A72" s="11"/>
      <c r="B72" s="12" t="s">
        <v>137</v>
      </c>
      <c r="C72" s="12" t="s">
        <v>138</v>
      </c>
      <c r="D72" s="18">
        <v>482283100</v>
      </c>
      <c r="E72" s="18">
        <v>0</v>
      </c>
      <c r="F72" s="18">
        <f t="shared" si="22"/>
        <v>482283100</v>
      </c>
      <c r="G72" s="19">
        <f t="shared" si="1"/>
        <v>1.6321300000000001</v>
      </c>
      <c r="H72" s="18">
        <v>787147</v>
      </c>
      <c r="I72" s="20">
        <v>961.14</v>
      </c>
      <c r="J72" s="18">
        <f t="shared" si="23"/>
        <v>501782</v>
      </c>
      <c r="K72" s="18">
        <f t="shared" si="24"/>
        <v>819</v>
      </c>
      <c r="L72" s="18"/>
      <c r="M72" s="21"/>
    </row>
    <row r="73" spans="1:13" s="12" customFormat="1" ht="15.75">
      <c r="A73" s="11"/>
      <c r="B73" s="12" t="s">
        <v>139</v>
      </c>
      <c r="C73" s="12" t="s">
        <v>140</v>
      </c>
      <c r="D73" s="18">
        <v>218611713</v>
      </c>
      <c r="E73" s="18">
        <v>0</v>
      </c>
      <c r="F73" s="18">
        <f t="shared" si="22"/>
        <v>218611713</v>
      </c>
      <c r="G73" s="19">
        <f t="shared" si="1"/>
        <v>2.31426</v>
      </c>
      <c r="H73" s="18">
        <v>505924</v>
      </c>
      <c r="I73" s="20">
        <v>199.35</v>
      </c>
      <c r="J73" s="18">
        <f t="shared" si="23"/>
        <v>1096623</v>
      </c>
      <c r="K73" s="18">
        <f t="shared" si="24"/>
        <v>2538</v>
      </c>
      <c r="L73" s="18"/>
      <c r="M73" s="21"/>
    </row>
    <row r="74" spans="1:13" s="12" customFormat="1" ht="15.75">
      <c r="A74" s="11"/>
      <c r="B74" s="12" t="s">
        <v>141</v>
      </c>
      <c r="C74" s="12" t="s">
        <v>142</v>
      </c>
      <c r="D74" s="18">
        <v>207939245</v>
      </c>
      <c r="E74" s="18">
        <v>0</v>
      </c>
      <c r="F74" s="18">
        <f t="shared" si="22"/>
        <v>207939245</v>
      </c>
      <c r="G74" s="19">
        <f t="shared" si="1"/>
        <v>4.0510200000000003</v>
      </c>
      <c r="H74" s="18">
        <v>842366</v>
      </c>
      <c r="I74" s="20">
        <v>487.22</v>
      </c>
      <c r="J74" s="18">
        <f t="shared" si="23"/>
        <v>426787</v>
      </c>
      <c r="K74" s="18">
        <f t="shared" si="24"/>
        <v>1729</v>
      </c>
      <c r="L74" s="18"/>
      <c r="M74" s="21"/>
    </row>
    <row r="75" spans="1:13" s="12" customFormat="1" ht="15.75">
      <c r="A75" s="11"/>
      <c r="B75" s="12" t="s">
        <v>143</v>
      </c>
      <c r="C75" s="12" t="s">
        <v>144</v>
      </c>
      <c r="D75" s="18">
        <v>806138081</v>
      </c>
      <c r="E75" s="18">
        <v>0</v>
      </c>
      <c r="F75" s="18">
        <f t="shared" si="22"/>
        <v>806138081</v>
      </c>
      <c r="G75" s="19">
        <f t="shared" si="1"/>
        <v>1.69946</v>
      </c>
      <c r="H75" s="18">
        <v>1370000</v>
      </c>
      <c r="I75" s="20">
        <v>1728.61</v>
      </c>
      <c r="J75" s="18">
        <f t="shared" si="23"/>
        <v>466350</v>
      </c>
      <c r="K75" s="18">
        <f t="shared" si="24"/>
        <v>793</v>
      </c>
      <c r="L75" s="18"/>
      <c r="M75" s="21"/>
    </row>
    <row r="76" spans="1:13" s="12" customFormat="1" ht="15.75">
      <c r="A76" s="11"/>
      <c r="B76" s="12" t="s">
        <v>145</v>
      </c>
      <c r="C76" s="12" t="s">
        <v>146</v>
      </c>
      <c r="D76" s="18">
        <v>4102886003</v>
      </c>
      <c r="E76" s="18">
        <v>0</v>
      </c>
      <c r="F76" s="18">
        <f t="shared" si="22"/>
        <v>4102886003</v>
      </c>
      <c r="G76" s="19">
        <f t="shared" si="1"/>
        <v>1.63757</v>
      </c>
      <c r="H76" s="18">
        <v>6718758</v>
      </c>
      <c r="I76" s="20">
        <v>8596.84</v>
      </c>
      <c r="J76" s="18">
        <f t="shared" si="23"/>
        <v>477255</v>
      </c>
      <c r="K76" s="18">
        <f t="shared" si="24"/>
        <v>782</v>
      </c>
      <c r="L76" s="18"/>
      <c r="M76" s="21"/>
    </row>
    <row r="77" spans="1:13" s="12" customFormat="1" ht="15.75">
      <c r="A77" s="11"/>
      <c r="B77" s="12" t="s">
        <v>147</v>
      </c>
      <c r="C77" s="12" t="s">
        <v>148</v>
      </c>
      <c r="D77" s="18">
        <v>919520093</v>
      </c>
      <c r="E77" s="18">
        <v>0</v>
      </c>
      <c r="F77" s="18">
        <f t="shared" si="22"/>
        <v>919520093</v>
      </c>
      <c r="G77" s="19">
        <f t="shared" ref="G77:G140" si="25">ROUND((H77/F77)*1000,5)</f>
        <v>4.3566900000000004</v>
      </c>
      <c r="H77" s="18">
        <v>4006060</v>
      </c>
      <c r="I77" s="20">
        <v>2530.5700000000002</v>
      </c>
      <c r="J77" s="18">
        <f t="shared" si="23"/>
        <v>363365</v>
      </c>
      <c r="K77" s="18">
        <f t="shared" si="24"/>
        <v>1583</v>
      </c>
      <c r="L77" s="18"/>
      <c r="M77" s="21"/>
    </row>
    <row r="78" spans="1:13" s="12" customFormat="1" ht="15.75">
      <c r="A78" s="11"/>
      <c r="B78" s="12" t="s">
        <v>149</v>
      </c>
      <c r="C78" s="12" t="s">
        <v>150</v>
      </c>
      <c r="D78" s="18">
        <v>84950307</v>
      </c>
      <c r="E78" s="18">
        <v>0</v>
      </c>
      <c r="F78" s="18">
        <f t="shared" si="22"/>
        <v>84950307</v>
      </c>
      <c r="G78" s="19">
        <f t="shared" si="25"/>
        <v>3.10181</v>
      </c>
      <c r="H78" s="18">
        <v>263500</v>
      </c>
      <c r="I78" s="20">
        <v>140.36000000000001</v>
      </c>
      <c r="J78" s="18">
        <f t="shared" si="23"/>
        <v>605232</v>
      </c>
      <c r="K78" s="18">
        <f t="shared" si="24"/>
        <v>1877</v>
      </c>
      <c r="L78" s="18"/>
      <c r="M78" s="21"/>
    </row>
    <row r="79" spans="1:13" s="12" customFormat="1" ht="15.75">
      <c r="A79" s="11"/>
      <c r="B79" s="12" t="s">
        <v>151</v>
      </c>
      <c r="C79" s="12" t="s">
        <v>152</v>
      </c>
      <c r="D79" s="18">
        <v>287473617</v>
      </c>
      <c r="E79" s="18">
        <v>27793</v>
      </c>
      <c r="F79" s="18">
        <f t="shared" si="22"/>
        <v>287501410</v>
      </c>
      <c r="G79" s="19">
        <f t="shared" si="25"/>
        <v>3.9304199999999998</v>
      </c>
      <c r="H79" s="18">
        <v>1130000</v>
      </c>
      <c r="I79" s="20">
        <v>645.66999999999996</v>
      </c>
      <c r="J79" s="18">
        <f t="shared" si="23"/>
        <v>445276</v>
      </c>
      <c r="K79" s="18">
        <f t="shared" si="24"/>
        <v>1750</v>
      </c>
      <c r="L79" s="18"/>
      <c r="M79" s="21"/>
    </row>
    <row r="80" spans="1:13" s="12" customFormat="1" ht="15.75">
      <c r="A80" s="11"/>
      <c r="B80" s="12" t="s">
        <v>153</v>
      </c>
      <c r="C80" s="12" t="s">
        <v>154</v>
      </c>
      <c r="D80" s="18">
        <v>1263068617</v>
      </c>
      <c r="E80" s="18">
        <v>8326178</v>
      </c>
      <c r="F80" s="18">
        <f t="shared" ref="F80:F92" si="26">D80+E80</f>
        <v>1271394795</v>
      </c>
      <c r="G80" s="19">
        <f t="shared" si="25"/>
        <v>4.09</v>
      </c>
      <c r="H80" s="18">
        <v>5200000</v>
      </c>
      <c r="I80" s="20">
        <v>3275.86</v>
      </c>
      <c r="J80" s="18">
        <f t="shared" ref="J80:J92" si="27">ROUND(F80/I80,0)</f>
        <v>388110</v>
      </c>
      <c r="K80" s="18">
        <f t="shared" ref="K80:K92" si="28">ROUND(H80/I80,0)</f>
        <v>1587</v>
      </c>
      <c r="L80" s="18"/>
      <c r="M80" s="21"/>
    </row>
    <row r="81" spans="1:13" s="12" customFormat="1" ht="15.75">
      <c r="A81" s="11"/>
      <c r="B81" s="12" t="s">
        <v>155</v>
      </c>
      <c r="C81" s="12" t="s">
        <v>156</v>
      </c>
      <c r="D81" s="18">
        <v>608080768</v>
      </c>
      <c r="E81" s="18">
        <v>32120199</v>
      </c>
      <c r="F81" s="18">
        <f t="shared" si="26"/>
        <v>640200967</v>
      </c>
      <c r="G81" s="19">
        <f t="shared" si="25"/>
        <v>4.6481500000000002</v>
      </c>
      <c r="H81" s="18">
        <v>2975750</v>
      </c>
      <c r="I81" s="20">
        <v>1657</v>
      </c>
      <c r="J81" s="18">
        <f t="shared" si="27"/>
        <v>386361</v>
      </c>
      <c r="K81" s="18">
        <f t="shared" si="28"/>
        <v>1796</v>
      </c>
      <c r="L81" s="18"/>
      <c r="M81" s="21"/>
    </row>
    <row r="82" spans="1:13" s="12" customFormat="1" ht="15.75">
      <c r="A82" s="11"/>
      <c r="B82" s="12" t="s">
        <v>157</v>
      </c>
      <c r="C82" s="12" t="s">
        <v>158</v>
      </c>
      <c r="D82" s="18">
        <v>1740913583</v>
      </c>
      <c r="E82" s="18">
        <v>9570830</v>
      </c>
      <c r="F82" s="18">
        <f t="shared" si="26"/>
        <v>1750484413</v>
      </c>
      <c r="G82" s="19">
        <f t="shared" si="25"/>
        <v>1.0858399999999999</v>
      </c>
      <c r="H82" s="18">
        <v>1900742</v>
      </c>
      <c r="I82" s="20">
        <v>682.2</v>
      </c>
      <c r="J82" s="18">
        <f t="shared" si="27"/>
        <v>2565940</v>
      </c>
      <c r="K82" s="18">
        <f t="shared" si="28"/>
        <v>2786</v>
      </c>
      <c r="L82" s="18"/>
      <c r="M82" s="21"/>
    </row>
    <row r="83" spans="1:13" s="12" customFormat="1" ht="15.75">
      <c r="A83" s="11"/>
      <c r="B83" s="12" t="s">
        <v>159</v>
      </c>
      <c r="C83" s="12" t="s">
        <v>160</v>
      </c>
      <c r="D83" s="18">
        <v>235027372</v>
      </c>
      <c r="E83" s="18">
        <v>3483451</v>
      </c>
      <c r="F83" s="18">
        <f t="shared" si="26"/>
        <v>238510823</v>
      </c>
      <c r="G83" s="19">
        <f t="shared" si="25"/>
        <v>3.3541500000000002</v>
      </c>
      <c r="H83" s="18">
        <v>800000</v>
      </c>
      <c r="I83" s="20">
        <v>399.77</v>
      </c>
      <c r="J83" s="18">
        <f t="shared" si="27"/>
        <v>596620</v>
      </c>
      <c r="K83" s="18">
        <f t="shared" si="28"/>
        <v>2001</v>
      </c>
      <c r="L83" s="18"/>
      <c r="M83" s="21"/>
    </row>
    <row r="84" spans="1:13" s="12" customFormat="1" ht="15.75">
      <c r="A84" s="11"/>
      <c r="B84" s="12" t="s">
        <v>161</v>
      </c>
      <c r="C84" s="12" t="s">
        <v>162</v>
      </c>
      <c r="D84" s="18">
        <v>702572824</v>
      </c>
      <c r="E84" s="18">
        <v>33421031</v>
      </c>
      <c r="F84" s="18">
        <f t="shared" si="26"/>
        <v>735993855</v>
      </c>
      <c r="G84" s="19">
        <f t="shared" si="25"/>
        <v>3.14818</v>
      </c>
      <c r="H84" s="18">
        <v>2317041</v>
      </c>
      <c r="I84" s="20">
        <v>1371.65</v>
      </c>
      <c r="J84" s="18">
        <f t="shared" si="27"/>
        <v>536576</v>
      </c>
      <c r="K84" s="18">
        <f t="shared" si="28"/>
        <v>1689</v>
      </c>
      <c r="L84" s="18"/>
      <c r="M84" s="21"/>
    </row>
    <row r="85" spans="1:13" s="12" customFormat="1" ht="15.75">
      <c r="A85" s="11"/>
      <c r="B85" s="12" t="s">
        <v>163</v>
      </c>
      <c r="C85" s="12" t="s">
        <v>164</v>
      </c>
      <c r="D85" s="18">
        <v>860363825</v>
      </c>
      <c r="E85" s="18">
        <v>23482254</v>
      </c>
      <c r="F85" s="18">
        <f t="shared" si="26"/>
        <v>883846079</v>
      </c>
      <c r="G85" s="19">
        <f t="shared" si="25"/>
        <v>2.8448799999999999</v>
      </c>
      <c r="H85" s="18">
        <v>2514435</v>
      </c>
      <c r="I85" s="20">
        <v>1361.56</v>
      </c>
      <c r="J85" s="18">
        <f t="shared" si="27"/>
        <v>649142</v>
      </c>
      <c r="K85" s="18">
        <f t="shared" si="28"/>
        <v>1847</v>
      </c>
      <c r="L85" s="18"/>
      <c r="M85" s="21"/>
    </row>
    <row r="86" spans="1:13" s="12" customFormat="1" ht="15.75">
      <c r="A86" s="11"/>
      <c r="B86" s="12" t="s">
        <v>165</v>
      </c>
      <c r="C86" s="12" t="s">
        <v>166</v>
      </c>
      <c r="D86" s="18">
        <v>12001528</v>
      </c>
      <c r="E86" s="18">
        <v>3534315</v>
      </c>
      <c r="F86" s="18">
        <f t="shared" si="26"/>
        <v>15535843</v>
      </c>
      <c r="G86" s="19">
        <f t="shared" si="25"/>
        <v>9.6550899999999995</v>
      </c>
      <c r="H86" s="18">
        <v>150000</v>
      </c>
      <c r="I86" s="20">
        <v>166.17</v>
      </c>
      <c r="J86" s="18">
        <f t="shared" si="27"/>
        <v>93494</v>
      </c>
      <c r="K86" s="18">
        <f t="shared" si="28"/>
        <v>903</v>
      </c>
      <c r="L86" s="18"/>
      <c r="M86" s="21"/>
    </row>
    <row r="87" spans="1:13" s="12" customFormat="1" ht="15.75">
      <c r="A87" s="11"/>
      <c r="B87" s="12" t="s">
        <v>167</v>
      </c>
      <c r="C87" s="12" t="s">
        <v>168</v>
      </c>
      <c r="D87" s="18">
        <v>97312061</v>
      </c>
      <c r="E87" s="18">
        <v>49175827</v>
      </c>
      <c r="F87" s="18">
        <f t="shared" si="26"/>
        <v>146487888</v>
      </c>
      <c r="G87" s="19">
        <f t="shared" si="25"/>
        <v>1.39608</v>
      </c>
      <c r="H87" s="18">
        <v>204509</v>
      </c>
      <c r="I87" s="20">
        <v>164</v>
      </c>
      <c r="J87" s="18">
        <f t="shared" si="27"/>
        <v>893219</v>
      </c>
      <c r="K87" s="18">
        <f t="shared" si="28"/>
        <v>1247</v>
      </c>
      <c r="L87" s="18"/>
      <c r="M87" s="21"/>
    </row>
    <row r="88" spans="1:13" s="12" customFormat="1" ht="15.75">
      <c r="A88" s="11"/>
      <c r="B88" s="12" t="s">
        <v>169</v>
      </c>
      <c r="C88" s="12" t="s">
        <v>170</v>
      </c>
      <c r="D88" s="18">
        <v>176490227</v>
      </c>
      <c r="E88" s="18">
        <v>8661492</v>
      </c>
      <c r="F88" s="18">
        <f t="shared" si="26"/>
        <v>185151719</v>
      </c>
      <c r="G88" s="19">
        <f t="shared" si="25"/>
        <v>4.4287999999999998</v>
      </c>
      <c r="H88" s="18">
        <v>820000</v>
      </c>
      <c r="I88" s="20">
        <v>257.14</v>
      </c>
      <c r="J88" s="18">
        <f t="shared" si="27"/>
        <v>720042</v>
      </c>
      <c r="K88" s="18">
        <f t="shared" si="28"/>
        <v>3189</v>
      </c>
      <c r="L88" s="18"/>
      <c r="M88" s="21"/>
    </row>
    <row r="89" spans="1:13" s="12" customFormat="1" ht="15.75">
      <c r="A89" s="11"/>
      <c r="B89" s="12" t="s">
        <v>171</v>
      </c>
      <c r="C89" s="12" t="s">
        <v>172</v>
      </c>
      <c r="D89" s="18">
        <v>47102499</v>
      </c>
      <c r="E89" s="18">
        <v>871444</v>
      </c>
      <c r="F89" s="18">
        <f t="shared" si="26"/>
        <v>47973943</v>
      </c>
      <c r="G89" s="19">
        <f t="shared" si="25"/>
        <v>1.66757</v>
      </c>
      <c r="H89" s="18">
        <v>80000</v>
      </c>
      <c r="I89" s="20">
        <v>93.6</v>
      </c>
      <c r="J89" s="18">
        <f t="shared" si="27"/>
        <v>512542</v>
      </c>
      <c r="K89" s="18">
        <f t="shared" si="28"/>
        <v>855</v>
      </c>
      <c r="L89" s="18"/>
      <c r="M89" s="21"/>
    </row>
    <row r="90" spans="1:13" s="12" customFormat="1" ht="15.75">
      <c r="A90" s="11"/>
      <c r="B90" s="12" t="s">
        <v>173</v>
      </c>
      <c r="C90" s="12" t="s">
        <v>174</v>
      </c>
      <c r="D90" s="18">
        <v>78980133</v>
      </c>
      <c r="E90" s="18">
        <v>17360349</v>
      </c>
      <c r="F90" s="18">
        <f t="shared" si="26"/>
        <v>96340482</v>
      </c>
      <c r="G90" s="19">
        <f t="shared" si="25"/>
        <v>5.1899300000000004</v>
      </c>
      <c r="H90" s="18">
        <v>500000</v>
      </c>
      <c r="I90" s="20">
        <v>146.29</v>
      </c>
      <c r="J90" s="18">
        <f t="shared" si="27"/>
        <v>658558</v>
      </c>
      <c r="K90" s="18">
        <f t="shared" si="28"/>
        <v>3418</v>
      </c>
      <c r="L90" s="18"/>
      <c r="M90" s="21"/>
    </row>
    <row r="91" spans="1:13" s="12" customFormat="1" ht="15.75">
      <c r="A91" s="11"/>
      <c r="B91" s="12" t="s">
        <v>175</v>
      </c>
      <c r="C91" s="12" t="s">
        <v>176</v>
      </c>
      <c r="D91" s="18">
        <v>745559441</v>
      </c>
      <c r="E91" s="18">
        <v>16853064</v>
      </c>
      <c r="F91" s="18">
        <f t="shared" si="26"/>
        <v>762412505</v>
      </c>
      <c r="G91" s="19">
        <f t="shared" si="25"/>
        <v>2.6232500000000001</v>
      </c>
      <c r="H91" s="18">
        <v>2000000</v>
      </c>
      <c r="I91" s="20">
        <v>580.33000000000004</v>
      </c>
      <c r="J91" s="18">
        <f t="shared" si="27"/>
        <v>1313757</v>
      </c>
      <c r="K91" s="18">
        <f t="shared" si="28"/>
        <v>3446</v>
      </c>
      <c r="L91" s="18"/>
      <c r="M91" s="21"/>
    </row>
    <row r="92" spans="1:13" s="12" customFormat="1" ht="15.75">
      <c r="A92" s="11"/>
      <c r="B92" s="12" t="s">
        <v>177</v>
      </c>
      <c r="C92" s="12" t="s">
        <v>178</v>
      </c>
      <c r="D92" s="18">
        <v>163377859</v>
      </c>
      <c r="E92" s="18">
        <v>16619258</v>
      </c>
      <c r="F92" s="18">
        <f t="shared" si="26"/>
        <v>179997117</v>
      </c>
      <c r="G92" s="19">
        <f t="shared" si="25"/>
        <v>2.1344799999999999</v>
      </c>
      <c r="H92" s="18">
        <v>384200</v>
      </c>
      <c r="I92" s="20">
        <v>233.17</v>
      </c>
      <c r="J92" s="18">
        <f t="shared" si="27"/>
        <v>771957</v>
      </c>
      <c r="K92" s="18">
        <f t="shared" si="28"/>
        <v>1648</v>
      </c>
      <c r="L92" s="18"/>
      <c r="M92" s="21"/>
    </row>
    <row r="93" spans="1:13" s="12" customFormat="1" ht="15.75">
      <c r="A93" s="11"/>
      <c r="B93" s="12" t="s">
        <v>179</v>
      </c>
      <c r="C93" s="12" t="s">
        <v>180</v>
      </c>
      <c r="D93" s="18">
        <v>4221121934</v>
      </c>
      <c r="E93" s="18">
        <v>916171.92</v>
      </c>
      <c r="F93" s="18">
        <f t="shared" ref="F93:F100" si="29">D93+E93</f>
        <v>4222038105.9200001</v>
      </c>
      <c r="G93" s="19">
        <f t="shared" si="25"/>
        <v>1.3670500000000001</v>
      </c>
      <c r="H93" s="18">
        <v>5771738</v>
      </c>
      <c r="I93" s="20">
        <v>5797.42</v>
      </c>
      <c r="J93" s="18">
        <f t="shared" ref="J93:J100" si="30">ROUND(F93/I93,0)</f>
        <v>728262</v>
      </c>
      <c r="K93" s="18">
        <f t="shared" ref="K93:K100" si="31">ROUND(H93/I93,0)</f>
        <v>996</v>
      </c>
      <c r="L93" s="18"/>
      <c r="M93" s="21"/>
    </row>
    <row r="94" spans="1:13" s="12" customFormat="1" ht="15.75">
      <c r="A94" s="11"/>
      <c r="B94" s="12" t="s">
        <v>181</v>
      </c>
      <c r="C94" s="12" t="s">
        <v>182</v>
      </c>
      <c r="D94" s="18">
        <v>2321895202</v>
      </c>
      <c r="E94" s="18">
        <v>2379879.4700000002</v>
      </c>
      <c r="F94" s="18">
        <f t="shared" si="29"/>
        <v>2324275081.4699998</v>
      </c>
      <c r="G94" s="19">
        <f t="shared" si="25"/>
        <v>1.04979</v>
      </c>
      <c r="H94" s="18">
        <v>2440000</v>
      </c>
      <c r="I94" s="20">
        <v>983.17</v>
      </c>
      <c r="J94" s="18">
        <f t="shared" si="30"/>
        <v>2364062</v>
      </c>
      <c r="K94" s="18">
        <f t="shared" si="31"/>
        <v>2482</v>
      </c>
      <c r="L94" s="18"/>
      <c r="M94" s="21"/>
    </row>
    <row r="95" spans="1:13" s="12" customFormat="1" ht="15.75">
      <c r="A95" s="11"/>
      <c r="B95" s="12" t="s">
        <v>183</v>
      </c>
      <c r="C95" s="12" t="s">
        <v>184</v>
      </c>
      <c r="D95" s="18">
        <v>4533935596</v>
      </c>
      <c r="E95" s="18">
        <v>5536449.04</v>
      </c>
      <c r="F95" s="18">
        <f t="shared" si="29"/>
        <v>4539472045.04</v>
      </c>
      <c r="G95" s="19">
        <f t="shared" si="25"/>
        <v>0.94725000000000004</v>
      </c>
      <c r="H95" s="18">
        <v>4300000</v>
      </c>
      <c r="I95" s="20">
        <v>1340.35</v>
      </c>
      <c r="J95" s="18">
        <f t="shared" si="30"/>
        <v>3386781</v>
      </c>
      <c r="K95" s="18">
        <f t="shared" si="31"/>
        <v>3208</v>
      </c>
      <c r="L95" s="18"/>
      <c r="M95" s="21"/>
    </row>
    <row r="96" spans="1:13" s="12" customFormat="1" ht="15.75">
      <c r="A96" s="11"/>
      <c r="B96" s="12" t="s">
        <v>185</v>
      </c>
      <c r="C96" s="12" t="s">
        <v>186</v>
      </c>
      <c r="D96" s="18">
        <v>11941991</v>
      </c>
      <c r="E96" s="18">
        <v>49661944</v>
      </c>
      <c r="F96" s="18">
        <f t="shared" si="29"/>
        <v>61603935</v>
      </c>
      <c r="G96" s="19">
        <f t="shared" si="25"/>
        <v>1.0591900000000001</v>
      </c>
      <c r="H96" s="18">
        <v>65250</v>
      </c>
      <c r="I96" s="20">
        <v>26.1</v>
      </c>
      <c r="J96" s="18">
        <f t="shared" si="30"/>
        <v>2360304</v>
      </c>
      <c r="K96" s="18">
        <f t="shared" si="31"/>
        <v>2500</v>
      </c>
      <c r="L96" s="18"/>
      <c r="M96" s="21"/>
    </row>
    <row r="97" spans="1:13" s="12" customFormat="1" ht="15.75">
      <c r="A97" s="11"/>
      <c r="B97" s="12" t="s">
        <v>187</v>
      </c>
      <c r="C97" s="12" t="s">
        <v>188</v>
      </c>
      <c r="D97" s="18">
        <v>290248250</v>
      </c>
      <c r="E97" s="18">
        <v>12545672</v>
      </c>
      <c r="F97" s="18">
        <f t="shared" si="29"/>
        <v>302793922</v>
      </c>
      <c r="G97" s="19">
        <f t="shared" si="25"/>
        <v>0.75134000000000001</v>
      </c>
      <c r="H97" s="18">
        <v>227500</v>
      </c>
      <c r="I97" s="20">
        <v>91</v>
      </c>
      <c r="J97" s="18">
        <f t="shared" si="30"/>
        <v>3327406</v>
      </c>
      <c r="K97" s="18">
        <f t="shared" si="31"/>
        <v>2500</v>
      </c>
      <c r="L97" s="18"/>
      <c r="M97" s="21"/>
    </row>
    <row r="98" spans="1:13" s="12" customFormat="1" ht="15.75">
      <c r="A98" s="11"/>
      <c r="B98" s="12" t="s">
        <v>189</v>
      </c>
      <c r="C98" s="12" t="s">
        <v>190</v>
      </c>
      <c r="D98" s="18">
        <v>361165314</v>
      </c>
      <c r="E98" s="18">
        <v>13625770</v>
      </c>
      <c r="F98" s="18">
        <f t="shared" si="29"/>
        <v>374791084</v>
      </c>
      <c r="G98" s="19">
        <f t="shared" si="25"/>
        <v>1.4992799999999999</v>
      </c>
      <c r="H98" s="18">
        <v>561915</v>
      </c>
      <c r="I98" s="20">
        <v>599.84</v>
      </c>
      <c r="J98" s="18">
        <f t="shared" si="30"/>
        <v>624818</v>
      </c>
      <c r="K98" s="18">
        <f t="shared" si="31"/>
        <v>937</v>
      </c>
      <c r="L98" s="18"/>
      <c r="M98" s="21"/>
    </row>
    <row r="99" spans="1:13" s="12" customFormat="1" ht="15.75">
      <c r="A99" s="11"/>
      <c r="B99" s="12" t="s">
        <v>191</v>
      </c>
      <c r="C99" s="12" t="s">
        <v>192</v>
      </c>
      <c r="D99" s="18">
        <v>2014171966</v>
      </c>
      <c r="E99" s="18">
        <v>9554914</v>
      </c>
      <c r="F99" s="18">
        <f t="shared" si="29"/>
        <v>2023726880</v>
      </c>
      <c r="G99" s="19">
        <f t="shared" si="25"/>
        <v>1.15585</v>
      </c>
      <c r="H99" s="18">
        <v>2339125</v>
      </c>
      <c r="I99" s="20">
        <v>935.65</v>
      </c>
      <c r="J99" s="18">
        <f t="shared" si="30"/>
        <v>2162910</v>
      </c>
      <c r="K99" s="18">
        <f t="shared" si="31"/>
        <v>2500</v>
      </c>
      <c r="L99" s="18"/>
      <c r="M99" s="21"/>
    </row>
    <row r="100" spans="1:13" s="12" customFormat="1" ht="15.75">
      <c r="A100" s="11"/>
      <c r="B100" s="12" t="s">
        <v>193</v>
      </c>
      <c r="C100" s="12" t="s">
        <v>194</v>
      </c>
      <c r="D100" s="18">
        <v>2700267274</v>
      </c>
      <c r="E100" s="18">
        <v>4134916</v>
      </c>
      <c r="F100" s="18">
        <f t="shared" si="29"/>
        <v>2704402190</v>
      </c>
      <c r="G100" s="19">
        <f t="shared" si="25"/>
        <v>1.0551200000000001</v>
      </c>
      <c r="H100" s="18">
        <v>2853475</v>
      </c>
      <c r="I100" s="20">
        <v>1141.3900000000001</v>
      </c>
      <c r="J100" s="18">
        <f t="shared" si="30"/>
        <v>2369394</v>
      </c>
      <c r="K100" s="18">
        <f t="shared" si="31"/>
        <v>2500</v>
      </c>
      <c r="L100" s="18"/>
      <c r="M100" s="21"/>
    </row>
    <row r="101" spans="1:13" s="12" customFormat="1" ht="15.75">
      <c r="A101" s="11"/>
      <c r="B101" s="12" t="s">
        <v>195</v>
      </c>
      <c r="C101" s="12" t="s">
        <v>196</v>
      </c>
      <c r="D101" s="18">
        <v>244342236865</v>
      </c>
      <c r="E101" s="18">
        <v>186</v>
      </c>
      <c r="F101" s="18">
        <f t="shared" ref="F101:F119" si="32">D101+E101</f>
        <v>244342237051</v>
      </c>
      <c r="G101" s="19">
        <f t="shared" si="25"/>
        <v>0.54793999999999998</v>
      </c>
      <c r="H101" s="18">
        <v>133885550</v>
      </c>
      <c r="I101" s="20">
        <v>53554.22</v>
      </c>
      <c r="J101" s="18">
        <f t="shared" ref="J101:J119" si="33">ROUND(F101/I101,0)</f>
        <v>4562521</v>
      </c>
      <c r="K101" s="18">
        <f t="shared" ref="K101:K119" si="34">ROUND(H101/I101,0)</f>
        <v>2500</v>
      </c>
      <c r="L101" s="18"/>
      <c r="M101" s="21"/>
    </row>
    <row r="102" spans="1:13" s="12" customFormat="1" ht="15.75">
      <c r="A102" s="11"/>
      <c r="B102" s="12" t="s">
        <v>197</v>
      </c>
      <c r="C102" s="12" t="s">
        <v>198</v>
      </c>
      <c r="D102" s="18">
        <v>16429551468</v>
      </c>
      <c r="E102" s="18">
        <v>24826</v>
      </c>
      <c r="F102" s="18">
        <f t="shared" si="32"/>
        <v>16429576294</v>
      </c>
      <c r="G102" s="19">
        <f t="shared" si="25"/>
        <v>1.5825100000000001</v>
      </c>
      <c r="H102" s="18">
        <v>26000000</v>
      </c>
      <c r="I102" s="20">
        <v>22434.04</v>
      </c>
      <c r="J102" s="18">
        <f t="shared" si="33"/>
        <v>732350</v>
      </c>
      <c r="K102" s="18">
        <f t="shared" si="34"/>
        <v>1159</v>
      </c>
      <c r="L102" s="18"/>
      <c r="M102" s="21"/>
    </row>
    <row r="103" spans="1:13" s="12" customFormat="1" ht="15.75">
      <c r="A103" s="11"/>
      <c r="B103" s="12" t="s">
        <v>199</v>
      </c>
      <c r="C103" s="12" t="s">
        <v>200</v>
      </c>
      <c r="D103" s="18">
        <v>4164177858</v>
      </c>
      <c r="E103" s="18">
        <v>64840437</v>
      </c>
      <c r="F103" s="18">
        <f t="shared" si="32"/>
        <v>4229018295</v>
      </c>
      <c r="G103" s="19">
        <f t="shared" si="25"/>
        <v>1.49447</v>
      </c>
      <c r="H103" s="18">
        <v>6320160</v>
      </c>
      <c r="I103" s="20">
        <v>4511.3100000000004</v>
      </c>
      <c r="J103" s="18">
        <f t="shared" si="33"/>
        <v>937426</v>
      </c>
      <c r="K103" s="18">
        <f t="shared" si="34"/>
        <v>1401</v>
      </c>
      <c r="L103" s="18"/>
      <c r="M103" s="21"/>
    </row>
    <row r="104" spans="1:13" s="12" customFormat="1" ht="15.75">
      <c r="A104" s="11"/>
      <c r="B104" s="12" t="s">
        <v>201</v>
      </c>
      <c r="C104" s="12" t="s">
        <v>202</v>
      </c>
      <c r="D104" s="18">
        <v>14624681531</v>
      </c>
      <c r="E104" s="18">
        <v>0</v>
      </c>
      <c r="F104" s="18">
        <f t="shared" si="32"/>
        <v>14624681531</v>
      </c>
      <c r="G104" s="19">
        <f t="shared" si="25"/>
        <v>0.76117000000000001</v>
      </c>
      <c r="H104" s="18">
        <v>11131850</v>
      </c>
      <c r="I104" s="20">
        <v>4451.95</v>
      </c>
      <c r="J104" s="18">
        <f t="shared" si="33"/>
        <v>3285006</v>
      </c>
      <c r="K104" s="18">
        <f t="shared" si="34"/>
        <v>2500</v>
      </c>
      <c r="L104" s="18"/>
      <c r="M104" s="21"/>
    </row>
    <row r="105" spans="1:13" s="12" customFormat="1" ht="15.75">
      <c r="A105" s="11"/>
      <c r="B105" s="12" t="s">
        <v>203</v>
      </c>
      <c r="C105" s="12" t="s">
        <v>204</v>
      </c>
      <c r="D105" s="18">
        <v>21291686065</v>
      </c>
      <c r="E105" s="18">
        <v>266</v>
      </c>
      <c r="F105" s="18">
        <f t="shared" si="32"/>
        <v>21291686331</v>
      </c>
      <c r="G105" s="19">
        <f t="shared" si="25"/>
        <v>2.2229100000000002</v>
      </c>
      <c r="H105" s="18">
        <v>47329540</v>
      </c>
      <c r="I105" s="20">
        <v>19194.2</v>
      </c>
      <c r="J105" s="18">
        <f t="shared" si="33"/>
        <v>1109277</v>
      </c>
      <c r="K105" s="18">
        <f t="shared" si="34"/>
        <v>2466</v>
      </c>
      <c r="L105" s="18"/>
      <c r="M105" s="21"/>
    </row>
    <row r="106" spans="1:13" s="12" customFormat="1" ht="15.75">
      <c r="A106" s="11"/>
      <c r="B106" s="12" t="s">
        <v>205</v>
      </c>
      <c r="C106" s="12" t="s">
        <v>206</v>
      </c>
      <c r="D106" s="18">
        <v>3232161437</v>
      </c>
      <c r="E106" s="18">
        <v>271178</v>
      </c>
      <c r="F106" s="18">
        <f t="shared" si="32"/>
        <v>3232432615</v>
      </c>
      <c r="G106" s="19">
        <f t="shared" si="25"/>
        <v>1.2140599999999999</v>
      </c>
      <c r="H106" s="18">
        <v>3924375</v>
      </c>
      <c r="I106" s="20">
        <v>1566.61</v>
      </c>
      <c r="J106" s="18">
        <f t="shared" si="33"/>
        <v>2063329</v>
      </c>
      <c r="K106" s="18">
        <f t="shared" si="34"/>
        <v>2505</v>
      </c>
      <c r="L106" s="18"/>
      <c r="M106" s="21"/>
    </row>
    <row r="107" spans="1:13" s="12" customFormat="1" ht="15.75">
      <c r="A107" s="11"/>
      <c r="B107" s="12" t="s">
        <v>207</v>
      </c>
      <c r="C107" s="12" t="s">
        <v>208</v>
      </c>
      <c r="D107" s="18">
        <v>25700576865</v>
      </c>
      <c r="E107" s="18">
        <v>0</v>
      </c>
      <c r="F107" s="18">
        <f t="shared" si="32"/>
        <v>25700576865</v>
      </c>
      <c r="G107" s="19">
        <f t="shared" si="25"/>
        <v>2.2237200000000001</v>
      </c>
      <c r="H107" s="18">
        <v>57151000</v>
      </c>
      <c r="I107" s="20">
        <v>15577.67</v>
      </c>
      <c r="J107" s="18">
        <f t="shared" si="33"/>
        <v>1649834</v>
      </c>
      <c r="K107" s="18">
        <f t="shared" si="34"/>
        <v>3669</v>
      </c>
      <c r="L107" s="18"/>
      <c r="M107" s="21"/>
    </row>
    <row r="108" spans="1:13" s="12" customFormat="1" ht="15.75">
      <c r="A108" s="11"/>
      <c r="B108" s="12" t="s">
        <v>209</v>
      </c>
      <c r="C108" s="12" t="s">
        <v>210</v>
      </c>
      <c r="D108" s="18">
        <v>184627059</v>
      </c>
      <c r="E108" s="18">
        <v>14129260</v>
      </c>
      <c r="F108" s="18">
        <f t="shared" si="32"/>
        <v>198756319</v>
      </c>
      <c r="G108" s="19">
        <f t="shared" si="25"/>
        <v>0.60728000000000004</v>
      </c>
      <c r="H108" s="18">
        <v>120700</v>
      </c>
      <c r="I108" s="20">
        <v>47.97</v>
      </c>
      <c r="J108" s="18">
        <f t="shared" si="33"/>
        <v>4143346</v>
      </c>
      <c r="K108" s="18">
        <f t="shared" si="34"/>
        <v>2516</v>
      </c>
      <c r="L108" s="18"/>
      <c r="M108" s="21"/>
    </row>
    <row r="109" spans="1:13" s="12" customFormat="1" ht="15.75">
      <c r="A109" s="11"/>
      <c r="B109" s="12" t="s">
        <v>211</v>
      </c>
      <c r="C109" s="12" t="s">
        <v>212</v>
      </c>
      <c r="D109" s="18">
        <v>72429545401</v>
      </c>
      <c r="E109" s="18">
        <v>0</v>
      </c>
      <c r="F109" s="18">
        <f t="shared" si="32"/>
        <v>72429545401</v>
      </c>
      <c r="G109" s="19">
        <f t="shared" si="25"/>
        <v>0.70669000000000004</v>
      </c>
      <c r="H109" s="18">
        <v>51185350</v>
      </c>
      <c r="I109" s="20">
        <v>20474.14</v>
      </c>
      <c r="J109" s="18">
        <f t="shared" si="33"/>
        <v>3537611</v>
      </c>
      <c r="K109" s="18">
        <f t="shared" si="34"/>
        <v>2500</v>
      </c>
      <c r="L109" s="18"/>
      <c r="M109" s="21"/>
    </row>
    <row r="110" spans="1:13" s="12" customFormat="1" ht="15.75">
      <c r="A110" s="11"/>
      <c r="B110" s="12" t="s">
        <v>213</v>
      </c>
      <c r="C110" s="12" t="s">
        <v>214</v>
      </c>
      <c r="D110" s="18">
        <v>4039636739</v>
      </c>
      <c r="E110" s="18">
        <v>0</v>
      </c>
      <c r="F110" s="18">
        <f t="shared" si="32"/>
        <v>4039636739</v>
      </c>
      <c r="G110" s="19">
        <f t="shared" si="25"/>
        <v>3.1344599999999998</v>
      </c>
      <c r="H110" s="18">
        <v>12662093</v>
      </c>
      <c r="I110" s="20">
        <v>2852.31</v>
      </c>
      <c r="J110" s="18">
        <f t="shared" si="33"/>
        <v>1416268</v>
      </c>
      <c r="K110" s="18">
        <f t="shared" si="34"/>
        <v>4439</v>
      </c>
      <c r="L110" s="18"/>
      <c r="M110" s="21"/>
    </row>
    <row r="111" spans="1:13" s="12" customFormat="1" ht="15.75">
      <c r="A111" s="11"/>
      <c r="B111" s="12" t="s">
        <v>215</v>
      </c>
      <c r="C111" s="12" t="s">
        <v>216</v>
      </c>
      <c r="D111" s="18">
        <v>4332795666</v>
      </c>
      <c r="E111" s="18">
        <v>15467694</v>
      </c>
      <c r="F111" s="18">
        <f t="shared" si="32"/>
        <v>4348263360</v>
      </c>
      <c r="G111" s="19">
        <f t="shared" si="25"/>
        <v>1.9433</v>
      </c>
      <c r="H111" s="18">
        <v>8450000</v>
      </c>
      <c r="I111" s="20">
        <v>3324.61</v>
      </c>
      <c r="J111" s="18">
        <f t="shared" si="33"/>
        <v>1307902</v>
      </c>
      <c r="K111" s="18">
        <f t="shared" si="34"/>
        <v>2542</v>
      </c>
      <c r="L111" s="18"/>
      <c r="M111" s="21"/>
    </row>
    <row r="112" spans="1:13" s="12" customFormat="1" ht="15.75">
      <c r="A112" s="11"/>
      <c r="B112" s="12" t="s">
        <v>217</v>
      </c>
      <c r="C112" s="12" t="s">
        <v>218</v>
      </c>
      <c r="D112" s="18">
        <v>13005581647</v>
      </c>
      <c r="E112" s="18">
        <v>309501</v>
      </c>
      <c r="F112" s="18">
        <f t="shared" si="32"/>
        <v>13005891148</v>
      </c>
      <c r="G112" s="19">
        <f t="shared" si="25"/>
        <v>3.4907300000000001</v>
      </c>
      <c r="H112" s="18">
        <v>45400000</v>
      </c>
      <c r="I112" s="20">
        <v>16207.86</v>
      </c>
      <c r="J112" s="18">
        <f t="shared" si="33"/>
        <v>802443</v>
      </c>
      <c r="K112" s="18">
        <f t="shared" si="34"/>
        <v>2801</v>
      </c>
      <c r="L112" s="18"/>
      <c r="M112" s="21"/>
    </row>
    <row r="113" spans="1:13" s="12" customFormat="1" ht="15.75">
      <c r="A113" s="11"/>
      <c r="B113" s="12" t="s">
        <v>219</v>
      </c>
      <c r="C113" s="12" t="s">
        <v>220</v>
      </c>
      <c r="D113" s="18">
        <v>7190231522</v>
      </c>
      <c r="E113" s="18">
        <v>7884171</v>
      </c>
      <c r="F113" s="18">
        <f t="shared" si="32"/>
        <v>7198115693</v>
      </c>
      <c r="G113" s="19">
        <f t="shared" si="25"/>
        <v>1.4879</v>
      </c>
      <c r="H113" s="18">
        <v>10710073</v>
      </c>
      <c r="I113" s="20">
        <v>8416.4599999999991</v>
      </c>
      <c r="J113" s="18">
        <f t="shared" si="33"/>
        <v>855243</v>
      </c>
      <c r="K113" s="18">
        <f t="shared" si="34"/>
        <v>1273</v>
      </c>
      <c r="L113" s="18"/>
      <c r="M113" s="21"/>
    </row>
    <row r="114" spans="1:13" s="12" customFormat="1" ht="15.75">
      <c r="A114" s="11"/>
      <c r="B114" s="12" t="s">
        <v>221</v>
      </c>
      <c r="C114" s="12" t="s">
        <v>222</v>
      </c>
      <c r="D114" s="18">
        <v>9528926839</v>
      </c>
      <c r="E114" s="18">
        <v>35945191</v>
      </c>
      <c r="F114" s="18">
        <f t="shared" si="32"/>
        <v>9564872030</v>
      </c>
      <c r="G114" s="19">
        <f t="shared" si="25"/>
        <v>1.48983</v>
      </c>
      <c r="H114" s="18">
        <v>14250000</v>
      </c>
      <c r="I114" s="20">
        <v>6993.21</v>
      </c>
      <c r="J114" s="18">
        <f t="shared" si="33"/>
        <v>1367737</v>
      </c>
      <c r="K114" s="18">
        <f t="shared" si="34"/>
        <v>2038</v>
      </c>
      <c r="L114" s="18"/>
      <c r="M114" s="21"/>
    </row>
    <row r="115" spans="1:13" s="12" customFormat="1" ht="15.75">
      <c r="A115" s="11"/>
      <c r="B115" s="12" t="s">
        <v>223</v>
      </c>
      <c r="C115" s="12" t="s">
        <v>224</v>
      </c>
      <c r="D115" s="18">
        <v>33601636515</v>
      </c>
      <c r="E115" s="18">
        <v>4403468</v>
      </c>
      <c r="F115" s="18">
        <f t="shared" si="32"/>
        <v>33606039983</v>
      </c>
      <c r="G115" s="19">
        <f t="shared" si="25"/>
        <v>1.08016</v>
      </c>
      <c r="H115" s="18">
        <v>36300000</v>
      </c>
      <c r="I115" s="20">
        <v>20521.95</v>
      </c>
      <c r="J115" s="18">
        <f t="shared" si="33"/>
        <v>1637566</v>
      </c>
      <c r="K115" s="18">
        <f t="shared" si="34"/>
        <v>1769</v>
      </c>
      <c r="L115" s="18"/>
      <c r="M115" s="21"/>
    </row>
    <row r="116" spans="1:13" s="12" customFormat="1" ht="15.75">
      <c r="A116" s="11"/>
      <c r="B116" s="12" t="s">
        <v>225</v>
      </c>
      <c r="C116" s="12" t="s">
        <v>226</v>
      </c>
      <c r="D116" s="18">
        <v>13933575283</v>
      </c>
      <c r="E116" s="18">
        <v>0</v>
      </c>
      <c r="F116" s="18">
        <f t="shared" si="32"/>
        <v>13933575283</v>
      </c>
      <c r="G116" s="19">
        <f t="shared" si="25"/>
        <v>1.52868</v>
      </c>
      <c r="H116" s="18">
        <v>21300000</v>
      </c>
      <c r="I116" s="20">
        <v>9622.9</v>
      </c>
      <c r="J116" s="18">
        <f t="shared" si="33"/>
        <v>1447960</v>
      </c>
      <c r="K116" s="18">
        <f t="shared" si="34"/>
        <v>2213</v>
      </c>
      <c r="L116" s="18"/>
      <c r="M116" s="21"/>
    </row>
    <row r="117" spans="1:13" s="12" customFormat="1" ht="15.75">
      <c r="A117" s="11"/>
      <c r="B117" s="12" t="s">
        <v>227</v>
      </c>
      <c r="C117" s="12" t="s">
        <v>228</v>
      </c>
      <c r="D117" s="18">
        <v>66040902270</v>
      </c>
      <c r="E117" s="18">
        <v>183046</v>
      </c>
      <c r="F117" s="18">
        <f t="shared" si="32"/>
        <v>66041085316</v>
      </c>
      <c r="G117" s="19">
        <f t="shared" si="25"/>
        <v>0.89641000000000004</v>
      </c>
      <c r="H117" s="18">
        <v>59200000</v>
      </c>
      <c r="I117" s="20">
        <v>29749.19</v>
      </c>
      <c r="J117" s="18">
        <f t="shared" si="33"/>
        <v>2219929</v>
      </c>
      <c r="K117" s="18">
        <f t="shared" si="34"/>
        <v>1990</v>
      </c>
      <c r="L117" s="18"/>
      <c r="M117" s="21"/>
    </row>
    <row r="118" spans="1:13" s="12" customFormat="1" ht="15.75">
      <c r="A118" s="11"/>
      <c r="B118" s="12" t="s">
        <v>229</v>
      </c>
      <c r="C118" s="12" t="s">
        <v>230</v>
      </c>
      <c r="D118" s="18">
        <v>27119003230</v>
      </c>
      <c r="E118" s="18">
        <v>389529</v>
      </c>
      <c r="F118" s="18">
        <f t="shared" si="32"/>
        <v>27119392759</v>
      </c>
      <c r="G118" s="19">
        <f t="shared" si="25"/>
        <v>1.62246</v>
      </c>
      <c r="H118" s="18">
        <v>44000000</v>
      </c>
      <c r="I118" s="20">
        <v>27271.1</v>
      </c>
      <c r="J118" s="18">
        <f t="shared" si="33"/>
        <v>994437</v>
      </c>
      <c r="K118" s="18">
        <f t="shared" si="34"/>
        <v>1613</v>
      </c>
      <c r="L118" s="18"/>
      <c r="M118" s="21"/>
    </row>
    <row r="119" spans="1:13" s="12" customFormat="1" ht="15.75">
      <c r="A119" s="11"/>
      <c r="B119" s="12" t="s">
        <v>231</v>
      </c>
      <c r="C119" s="12" t="s">
        <v>232</v>
      </c>
      <c r="D119" s="18">
        <v>33766180634</v>
      </c>
      <c r="E119" s="18">
        <v>255657</v>
      </c>
      <c r="F119" s="18">
        <f t="shared" si="32"/>
        <v>33766436291</v>
      </c>
      <c r="G119" s="19">
        <f t="shared" si="25"/>
        <v>1.6122300000000001</v>
      </c>
      <c r="H119" s="18">
        <v>54439312</v>
      </c>
      <c r="I119" s="20">
        <v>22108.83</v>
      </c>
      <c r="J119" s="18">
        <f t="shared" si="33"/>
        <v>1527283</v>
      </c>
      <c r="K119" s="18">
        <f t="shared" si="34"/>
        <v>2462</v>
      </c>
      <c r="L119" s="18"/>
      <c r="M119" s="21"/>
    </row>
    <row r="120" spans="1:13" s="12" customFormat="1" ht="15.75">
      <c r="A120" s="11"/>
      <c r="B120" s="12" t="s">
        <v>233</v>
      </c>
      <c r="C120" s="12" t="s">
        <v>234</v>
      </c>
      <c r="D120" s="18">
        <v>4442102709</v>
      </c>
      <c r="E120" s="18">
        <v>745290.5</v>
      </c>
      <c r="F120" s="18">
        <f>D120+E120</f>
        <v>4442847999.5</v>
      </c>
      <c r="G120" s="19">
        <f t="shared" si="25"/>
        <v>1.4972700000000001</v>
      </c>
      <c r="H120" s="18">
        <v>6652154</v>
      </c>
      <c r="I120" s="20">
        <v>5081.0200000000004</v>
      </c>
      <c r="J120" s="18">
        <f>ROUND(F120/I120,0)</f>
        <v>874401</v>
      </c>
      <c r="K120" s="18">
        <f>ROUND(H120/I120,0)</f>
        <v>1309</v>
      </c>
      <c r="L120" s="18"/>
      <c r="M120" s="21"/>
    </row>
    <row r="121" spans="1:13" s="12" customFormat="1" ht="15.75">
      <c r="A121" s="11"/>
      <c r="B121" s="12" t="s">
        <v>235</v>
      </c>
      <c r="C121" s="12" t="s">
        <v>236</v>
      </c>
      <c r="D121" s="18">
        <v>8363324259</v>
      </c>
      <c r="E121" s="18">
        <v>942204</v>
      </c>
      <c r="F121" s="18">
        <f>D121+E121</f>
        <v>8364266463</v>
      </c>
      <c r="G121" s="19">
        <f t="shared" si="25"/>
        <v>1.1461300000000001</v>
      </c>
      <c r="H121" s="18">
        <v>9586575</v>
      </c>
      <c r="I121" s="20">
        <v>3834.63</v>
      </c>
      <c r="J121" s="18">
        <f>ROUND(F121/I121,0)</f>
        <v>2181245</v>
      </c>
      <c r="K121" s="18">
        <f>ROUND(H121/I121,0)</f>
        <v>2500</v>
      </c>
      <c r="L121" s="18"/>
      <c r="M121" s="21"/>
    </row>
    <row r="122" spans="1:13" s="12" customFormat="1" ht="15.75">
      <c r="A122" s="11"/>
      <c r="B122" s="12" t="s">
        <v>237</v>
      </c>
      <c r="C122" s="12" t="s">
        <v>238</v>
      </c>
      <c r="D122" s="18">
        <v>8138681962</v>
      </c>
      <c r="E122" s="18">
        <v>10997394.5</v>
      </c>
      <c r="F122" s="18">
        <f>D122+E122</f>
        <v>8149679356.5</v>
      </c>
      <c r="G122" s="19">
        <f t="shared" si="25"/>
        <v>1.3995200000000001</v>
      </c>
      <c r="H122" s="18">
        <v>11405613</v>
      </c>
      <c r="I122" s="20">
        <v>5925.91</v>
      </c>
      <c r="J122" s="18">
        <f>ROUND(F122/I122,0)</f>
        <v>1375262</v>
      </c>
      <c r="K122" s="18">
        <f>ROUND(H122/I122,0)</f>
        <v>1925</v>
      </c>
      <c r="L122" s="18"/>
      <c r="M122" s="21"/>
    </row>
    <row r="123" spans="1:13" s="12" customFormat="1" ht="15.75">
      <c r="A123" s="11"/>
      <c r="B123" s="12" t="s">
        <v>239</v>
      </c>
      <c r="C123" s="12" t="s">
        <v>240</v>
      </c>
      <c r="D123" s="18">
        <v>8423808899</v>
      </c>
      <c r="E123" s="18">
        <v>17467618</v>
      </c>
      <c r="F123" s="18">
        <f>D123+E123</f>
        <v>8441276517</v>
      </c>
      <c r="G123" s="19">
        <f t="shared" si="25"/>
        <v>2.71286</v>
      </c>
      <c r="H123" s="18">
        <v>22900000</v>
      </c>
      <c r="I123" s="20">
        <v>11201.52</v>
      </c>
      <c r="J123" s="18">
        <f>ROUND(F123/I123,0)</f>
        <v>753583</v>
      </c>
      <c r="K123" s="18">
        <f>ROUND(H123/I123,0)</f>
        <v>2044</v>
      </c>
      <c r="L123" s="18"/>
      <c r="M123" s="21"/>
    </row>
    <row r="124" spans="1:13" s="12" customFormat="1" ht="15.75">
      <c r="A124" s="11"/>
      <c r="B124" s="12" t="s">
        <v>241</v>
      </c>
      <c r="C124" s="12" t="s">
        <v>242</v>
      </c>
      <c r="D124" s="18">
        <v>8538729937</v>
      </c>
      <c r="E124" s="18">
        <v>12807519.5</v>
      </c>
      <c r="F124" s="18">
        <f>D124+E124</f>
        <v>8551537456.5</v>
      </c>
      <c r="G124" s="19">
        <f t="shared" si="25"/>
        <v>2.8825599999999998</v>
      </c>
      <c r="H124" s="18">
        <v>24650304</v>
      </c>
      <c r="I124" s="20">
        <v>9770.9699999999993</v>
      </c>
      <c r="J124" s="18">
        <f>ROUND(F124/I124,0)</f>
        <v>875198</v>
      </c>
      <c r="K124" s="18">
        <f>ROUND(H124/I124,0)</f>
        <v>2523</v>
      </c>
      <c r="L124" s="18"/>
      <c r="M124" s="21"/>
    </row>
    <row r="125" spans="1:13" s="12" customFormat="1" ht="15.75">
      <c r="A125" s="11"/>
      <c r="B125" s="12" t="s">
        <v>243</v>
      </c>
      <c r="C125" s="12" t="s">
        <v>244</v>
      </c>
      <c r="D125" s="18">
        <v>120407113</v>
      </c>
      <c r="E125" s="18">
        <v>20024.5</v>
      </c>
      <c r="F125" s="18">
        <f t="shared" ref="F125:F130" si="35">D125+E125</f>
        <v>120427137.5</v>
      </c>
      <c r="G125" s="19">
        <f t="shared" si="25"/>
        <v>1.0379700000000001</v>
      </c>
      <c r="H125" s="18">
        <v>125000</v>
      </c>
      <c r="I125" s="20">
        <v>65.900000000000006</v>
      </c>
      <c r="J125" s="18">
        <f t="shared" ref="J125:J130" si="36">ROUND(F125/I125,0)</f>
        <v>1827422</v>
      </c>
      <c r="K125" s="18">
        <f t="shared" ref="K125:K130" si="37">ROUND(H125/I125,0)</f>
        <v>1897</v>
      </c>
      <c r="L125" s="18"/>
      <c r="M125" s="21"/>
    </row>
    <row r="126" spans="1:13" s="12" customFormat="1" ht="15.75">
      <c r="A126" s="11"/>
      <c r="B126" s="12" t="s">
        <v>245</v>
      </c>
      <c r="C126" s="12" t="s">
        <v>246</v>
      </c>
      <c r="D126" s="18">
        <v>575143821</v>
      </c>
      <c r="E126" s="18">
        <v>8249464</v>
      </c>
      <c r="F126" s="18">
        <f t="shared" si="35"/>
        <v>583393285</v>
      </c>
      <c r="G126" s="19">
        <f t="shared" si="25"/>
        <v>0.46255000000000002</v>
      </c>
      <c r="H126" s="18">
        <v>269850</v>
      </c>
      <c r="I126" s="20">
        <v>107.94</v>
      </c>
      <c r="J126" s="18">
        <f t="shared" si="36"/>
        <v>5404792</v>
      </c>
      <c r="K126" s="18">
        <f t="shared" si="37"/>
        <v>2500</v>
      </c>
      <c r="L126" s="18"/>
      <c r="M126" s="21"/>
    </row>
    <row r="127" spans="1:13" s="12" customFormat="1" ht="15.75">
      <c r="A127" s="11"/>
      <c r="B127" s="12" t="s">
        <v>247</v>
      </c>
      <c r="C127" s="12" t="s">
        <v>248</v>
      </c>
      <c r="D127" s="18">
        <v>253341661</v>
      </c>
      <c r="E127" s="18">
        <v>3063747.2</v>
      </c>
      <c r="F127" s="18">
        <f t="shared" si="35"/>
        <v>256405408.19999999</v>
      </c>
      <c r="G127" s="19">
        <f t="shared" si="25"/>
        <v>3.0298400000000001</v>
      </c>
      <c r="H127" s="18">
        <v>776867</v>
      </c>
      <c r="I127" s="20">
        <v>172.68</v>
      </c>
      <c r="J127" s="18">
        <f t="shared" si="36"/>
        <v>1484859</v>
      </c>
      <c r="K127" s="18">
        <f t="shared" si="37"/>
        <v>4499</v>
      </c>
      <c r="L127" s="18"/>
      <c r="M127" s="21"/>
    </row>
    <row r="128" spans="1:13" s="12" customFormat="1" ht="15.75">
      <c r="A128" s="11"/>
      <c r="B128" s="12" t="s">
        <v>249</v>
      </c>
      <c r="C128" s="12" t="s">
        <v>250</v>
      </c>
      <c r="D128" s="18">
        <v>2706346580</v>
      </c>
      <c r="E128" s="18">
        <v>3718752.8000000003</v>
      </c>
      <c r="F128" s="18">
        <f t="shared" si="35"/>
        <v>2710065332.8000002</v>
      </c>
      <c r="G128" s="19">
        <f t="shared" si="25"/>
        <v>1.6651199999999999</v>
      </c>
      <c r="H128" s="18">
        <v>4512578</v>
      </c>
      <c r="I128" s="20">
        <v>3247.47</v>
      </c>
      <c r="J128" s="18">
        <f t="shared" si="36"/>
        <v>834516</v>
      </c>
      <c r="K128" s="18">
        <f t="shared" si="37"/>
        <v>1390</v>
      </c>
      <c r="L128" s="18"/>
      <c r="M128" s="21"/>
    </row>
    <row r="129" spans="1:13" s="12" customFormat="1" ht="15.75">
      <c r="A129" s="11"/>
      <c r="B129" s="12" t="s">
        <v>251</v>
      </c>
      <c r="C129" s="12" t="s">
        <v>252</v>
      </c>
      <c r="D129" s="18">
        <v>716441538</v>
      </c>
      <c r="E129" s="18">
        <v>149710</v>
      </c>
      <c r="F129" s="18">
        <f t="shared" si="35"/>
        <v>716591248</v>
      </c>
      <c r="G129" s="19">
        <f t="shared" si="25"/>
        <v>2.3027199999999999</v>
      </c>
      <c r="H129" s="18">
        <v>1650108</v>
      </c>
      <c r="I129" s="20">
        <v>669.21</v>
      </c>
      <c r="J129" s="18">
        <f t="shared" si="36"/>
        <v>1070802</v>
      </c>
      <c r="K129" s="18">
        <f t="shared" si="37"/>
        <v>2466</v>
      </c>
      <c r="L129" s="18"/>
      <c r="M129" s="21"/>
    </row>
    <row r="130" spans="1:13" s="12" customFormat="1" ht="15.75">
      <c r="A130" s="11"/>
      <c r="B130" s="12" t="s">
        <v>253</v>
      </c>
      <c r="C130" s="12" t="s">
        <v>254</v>
      </c>
      <c r="D130" s="18">
        <v>3002265109</v>
      </c>
      <c r="E130" s="18">
        <v>7720964.8000000007</v>
      </c>
      <c r="F130" s="18">
        <f t="shared" si="35"/>
        <v>3009986073.8000002</v>
      </c>
      <c r="G130" s="19">
        <f t="shared" si="25"/>
        <v>0.73089999999999999</v>
      </c>
      <c r="H130" s="18">
        <v>2200000</v>
      </c>
      <c r="I130" s="20">
        <v>902.52</v>
      </c>
      <c r="J130" s="18">
        <f t="shared" si="36"/>
        <v>3335091</v>
      </c>
      <c r="K130" s="18">
        <f t="shared" si="37"/>
        <v>2438</v>
      </c>
      <c r="L130" s="18"/>
      <c r="M130" s="21"/>
    </row>
    <row r="131" spans="1:13" s="12" customFormat="1" ht="15.75">
      <c r="A131" s="11"/>
      <c r="B131" s="12" t="s">
        <v>255</v>
      </c>
      <c r="C131" s="12" t="s">
        <v>256</v>
      </c>
      <c r="D131" s="18">
        <v>51035246</v>
      </c>
      <c r="E131" s="18">
        <v>0</v>
      </c>
      <c r="F131" s="18">
        <f t="shared" ref="F131:F140" si="38">D131+E131</f>
        <v>51035246</v>
      </c>
      <c r="G131" s="19">
        <f t="shared" si="25"/>
        <v>1.46957</v>
      </c>
      <c r="H131" s="18">
        <v>75000</v>
      </c>
      <c r="I131" s="20">
        <v>66.38</v>
      </c>
      <c r="J131" s="18">
        <f t="shared" ref="J131:J140" si="39">ROUND(F131/I131,0)</f>
        <v>768835</v>
      </c>
      <c r="K131" s="18">
        <f t="shared" ref="K131:K140" si="40">ROUND(H131/I131,0)</f>
        <v>1130</v>
      </c>
      <c r="L131" s="18"/>
      <c r="M131" s="21"/>
    </row>
    <row r="132" spans="1:13" s="12" customFormat="1" ht="15.75">
      <c r="A132" s="11"/>
      <c r="B132" s="12" t="s">
        <v>257</v>
      </c>
      <c r="C132" s="12" t="s">
        <v>258</v>
      </c>
      <c r="D132" s="18">
        <v>412470447</v>
      </c>
      <c r="E132" s="18">
        <v>750232.87</v>
      </c>
      <c r="F132" s="18">
        <f t="shared" si="38"/>
        <v>413220679.87</v>
      </c>
      <c r="G132" s="19">
        <f t="shared" si="25"/>
        <v>0.72599999999999998</v>
      </c>
      <c r="H132" s="18">
        <v>300000</v>
      </c>
      <c r="I132" s="20">
        <v>117.6</v>
      </c>
      <c r="J132" s="18">
        <f t="shared" si="39"/>
        <v>3513781</v>
      </c>
      <c r="K132" s="18">
        <f t="shared" si="40"/>
        <v>2551</v>
      </c>
      <c r="L132" s="18"/>
      <c r="M132" s="21"/>
    </row>
    <row r="133" spans="1:13" s="12" customFormat="1" ht="15.75">
      <c r="A133" s="11"/>
      <c r="B133" s="12" t="s">
        <v>259</v>
      </c>
      <c r="C133" s="12" t="s">
        <v>260</v>
      </c>
      <c r="D133" s="18">
        <v>147397980</v>
      </c>
      <c r="E133" s="18">
        <v>357631.17</v>
      </c>
      <c r="F133" s="18">
        <f t="shared" si="38"/>
        <v>147755611.16999999</v>
      </c>
      <c r="G133" s="19">
        <f t="shared" si="25"/>
        <v>1.52278</v>
      </c>
      <c r="H133" s="18">
        <v>225000</v>
      </c>
      <c r="I133" s="20">
        <v>111.02000000000001</v>
      </c>
      <c r="J133" s="18">
        <f t="shared" si="39"/>
        <v>1330892</v>
      </c>
      <c r="K133" s="18">
        <f t="shared" si="40"/>
        <v>2027</v>
      </c>
      <c r="L133" s="18"/>
      <c r="M133" s="21"/>
    </row>
    <row r="134" spans="1:13" s="12" customFormat="1" ht="15.75">
      <c r="A134" s="11"/>
      <c r="B134" s="12" t="s">
        <v>261</v>
      </c>
      <c r="C134" s="12" t="s">
        <v>262</v>
      </c>
      <c r="D134" s="18">
        <v>177122274</v>
      </c>
      <c r="E134" s="18">
        <v>11078343.949999999</v>
      </c>
      <c r="F134" s="18">
        <f t="shared" si="38"/>
        <v>188200617.94999999</v>
      </c>
      <c r="G134" s="19">
        <f t="shared" si="25"/>
        <v>2.1891500000000002</v>
      </c>
      <c r="H134" s="18">
        <v>412000</v>
      </c>
      <c r="I134" s="20">
        <v>240.68</v>
      </c>
      <c r="J134" s="18">
        <f t="shared" si="39"/>
        <v>781954</v>
      </c>
      <c r="K134" s="18">
        <f t="shared" si="40"/>
        <v>1712</v>
      </c>
      <c r="L134" s="18"/>
      <c r="M134" s="21"/>
    </row>
    <row r="135" spans="1:13" s="12" customFormat="1" ht="15.75">
      <c r="A135" s="11"/>
      <c r="B135" s="12" t="s">
        <v>263</v>
      </c>
      <c r="C135" s="12" t="s">
        <v>264</v>
      </c>
      <c r="D135" s="18">
        <v>39415844</v>
      </c>
      <c r="E135" s="18">
        <v>14947210.27</v>
      </c>
      <c r="F135" s="18">
        <f t="shared" si="38"/>
        <v>54363054.269999996</v>
      </c>
      <c r="G135" s="19">
        <f t="shared" si="25"/>
        <v>2.0234299999999998</v>
      </c>
      <c r="H135" s="18">
        <v>110000</v>
      </c>
      <c r="I135" s="20">
        <v>76.12</v>
      </c>
      <c r="J135" s="18">
        <f t="shared" si="39"/>
        <v>714176</v>
      </c>
      <c r="K135" s="18">
        <f t="shared" si="40"/>
        <v>1445</v>
      </c>
      <c r="L135" s="18"/>
      <c r="M135" s="21"/>
    </row>
    <row r="136" spans="1:13" s="12" customFormat="1" ht="15.75">
      <c r="A136" s="11"/>
      <c r="B136" s="12" t="s">
        <v>265</v>
      </c>
      <c r="C136" s="12" t="s">
        <v>266</v>
      </c>
      <c r="D136" s="18">
        <v>39737272</v>
      </c>
      <c r="E136" s="18">
        <v>2547937.7599999998</v>
      </c>
      <c r="F136" s="18">
        <f t="shared" si="38"/>
        <v>42285209.759999998</v>
      </c>
      <c r="G136" s="19">
        <f t="shared" si="25"/>
        <v>2.1284000000000001</v>
      </c>
      <c r="H136" s="18">
        <v>90000</v>
      </c>
      <c r="I136" s="20">
        <v>71.17</v>
      </c>
      <c r="J136" s="18">
        <f t="shared" si="39"/>
        <v>594144</v>
      </c>
      <c r="K136" s="18">
        <f t="shared" si="40"/>
        <v>1265</v>
      </c>
      <c r="L136" s="18"/>
      <c r="M136" s="21"/>
    </row>
    <row r="137" spans="1:13" s="12" customFormat="1" ht="15.75">
      <c r="A137" s="11"/>
      <c r="B137" s="12" t="s">
        <v>267</v>
      </c>
      <c r="C137" s="12" t="s">
        <v>268</v>
      </c>
      <c r="D137" s="18">
        <v>153471497</v>
      </c>
      <c r="E137" s="18">
        <v>0</v>
      </c>
      <c r="F137" s="18">
        <f t="shared" si="38"/>
        <v>153471497</v>
      </c>
      <c r="G137" s="19">
        <f t="shared" si="25"/>
        <v>0.39095000000000002</v>
      </c>
      <c r="H137" s="18">
        <v>60000</v>
      </c>
      <c r="I137" s="20">
        <v>41.5</v>
      </c>
      <c r="J137" s="18">
        <f t="shared" si="39"/>
        <v>3698108</v>
      </c>
      <c r="K137" s="18">
        <f t="shared" si="40"/>
        <v>1446</v>
      </c>
      <c r="L137" s="18"/>
      <c r="M137" s="21"/>
    </row>
    <row r="138" spans="1:13" s="12" customFormat="1" ht="15.75">
      <c r="A138" s="11"/>
      <c r="B138" s="12" t="s">
        <v>269</v>
      </c>
      <c r="C138" s="12" t="s">
        <v>270</v>
      </c>
      <c r="D138" s="18">
        <v>1096104639</v>
      </c>
      <c r="E138" s="18">
        <v>23635445.559999999</v>
      </c>
      <c r="F138" s="18">
        <f t="shared" si="38"/>
        <v>1119740084.5599999</v>
      </c>
      <c r="G138" s="19">
        <f t="shared" si="25"/>
        <v>1.7357800000000001</v>
      </c>
      <c r="H138" s="18">
        <v>1943620</v>
      </c>
      <c r="I138" s="20">
        <v>924.18999999999994</v>
      </c>
      <c r="J138" s="18">
        <f t="shared" si="39"/>
        <v>1211591</v>
      </c>
      <c r="K138" s="18">
        <f t="shared" si="40"/>
        <v>2103</v>
      </c>
      <c r="L138" s="18"/>
      <c r="M138" s="21"/>
    </row>
    <row r="139" spans="1:13" s="12" customFormat="1" ht="15.75">
      <c r="A139" s="11"/>
      <c r="B139" s="12" t="s">
        <v>271</v>
      </c>
      <c r="C139" s="12" t="s">
        <v>272</v>
      </c>
      <c r="D139" s="18">
        <v>1270808650</v>
      </c>
      <c r="E139" s="18">
        <v>9941352.1699999999</v>
      </c>
      <c r="F139" s="18">
        <f t="shared" si="38"/>
        <v>1280750002.1700001</v>
      </c>
      <c r="G139" s="19">
        <f t="shared" si="25"/>
        <v>2.2096399999999998</v>
      </c>
      <c r="H139" s="18">
        <v>2830000</v>
      </c>
      <c r="I139" s="20">
        <v>1272.47</v>
      </c>
      <c r="J139" s="18">
        <f t="shared" si="39"/>
        <v>1006507</v>
      </c>
      <c r="K139" s="18">
        <f t="shared" si="40"/>
        <v>2224</v>
      </c>
      <c r="L139" s="18"/>
      <c r="M139" s="21"/>
    </row>
    <row r="140" spans="1:13" s="12" customFormat="1" ht="15.75">
      <c r="A140" s="11"/>
      <c r="B140" s="12" t="s">
        <v>273</v>
      </c>
      <c r="C140" s="12" t="s">
        <v>274</v>
      </c>
      <c r="D140" s="18">
        <v>349976020</v>
      </c>
      <c r="E140" s="18">
        <v>9954683.2300000004</v>
      </c>
      <c r="F140" s="18">
        <f t="shared" si="38"/>
        <v>359930703.23000002</v>
      </c>
      <c r="G140" s="19">
        <f t="shared" si="25"/>
        <v>2.85284</v>
      </c>
      <c r="H140" s="18">
        <v>1026823</v>
      </c>
      <c r="I140" s="20">
        <v>243.89</v>
      </c>
      <c r="J140" s="18">
        <f t="shared" si="39"/>
        <v>1475791</v>
      </c>
      <c r="K140" s="18">
        <f t="shared" si="40"/>
        <v>4210</v>
      </c>
      <c r="L140" s="18"/>
      <c r="M140" s="21"/>
    </row>
    <row r="141" spans="1:13" s="12" customFormat="1" ht="15.75">
      <c r="A141" s="11"/>
      <c r="B141" s="12" t="s">
        <v>275</v>
      </c>
      <c r="C141" s="12" t="s">
        <v>276</v>
      </c>
      <c r="D141" s="18">
        <v>458622734</v>
      </c>
      <c r="E141" s="18">
        <v>1744739</v>
      </c>
      <c r="F141" s="18">
        <f t="shared" ref="F141:F153" si="41">D141+E141</f>
        <v>460367473</v>
      </c>
      <c r="G141" s="19">
        <f t="shared" ref="G141:G204" si="42">ROUND((H141/F141)*1000,5)</f>
        <v>2.0092599999999998</v>
      </c>
      <c r="H141" s="18">
        <v>925000</v>
      </c>
      <c r="I141" s="20">
        <v>796.45</v>
      </c>
      <c r="J141" s="18">
        <f t="shared" ref="J141:J153" si="43">ROUND(F141/I141,0)</f>
        <v>578024</v>
      </c>
      <c r="K141" s="18">
        <f t="shared" ref="K141:K153" si="44">ROUND(H141/I141,0)</f>
        <v>1161</v>
      </c>
      <c r="L141" s="18"/>
      <c r="M141" s="21"/>
    </row>
    <row r="142" spans="1:13" s="12" customFormat="1" ht="15.75">
      <c r="A142" s="11"/>
      <c r="B142" s="12" t="s">
        <v>277</v>
      </c>
      <c r="C142" s="12" t="s">
        <v>278</v>
      </c>
      <c r="D142" s="18">
        <v>161173529</v>
      </c>
      <c r="E142" s="18">
        <v>818867</v>
      </c>
      <c r="F142" s="18">
        <f t="shared" si="41"/>
        <v>161992396</v>
      </c>
      <c r="G142" s="19">
        <f t="shared" si="42"/>
        <v>1.17289</v>
      </c>
      <c r="H142" s="18">
        <v>190000</v>
      </c>
      <c r="I142" s="20">
        <v>100.8</v>
      </c>
      <c r="J142" s="18">
        <f t="shared" si="43"/>
        <v>1607067</v>
      </c>
      <c r="K142" s="18">
        <f t="shared" si="44"/>
        <v>1885</v>
      </c>
      <c r="L142" s="18"/>
      <c r="M142" s="21"/>
    </row>
    <row r="143" spans="1:13" s="12" customFormat="1" ht="15.75">
      <c r="A143" s="11"/>
      <c r="B143" s="12" t="s">
        <v>279</v>
      </c>
      <c r="C143" s="12" t="s">
        <v>280</v>
      </c>
      <c r="D143" s="18">
        <v>479429754</v>
      </c>
      <c r="E143" s="18">
        <v>46746247</v>
      </c>
      <c r="F143" s="18">
        <f t="shared" si="41"/>
        <v>526176001</v>
      </c>
      <c r="G143" s="19">
        <f t="shared" si="42"/>
        <v>1.7978799999999999</v>
      </c>
      <c r="H143" s="18">
        <v>946000</v>
      </c>
      <c r="I143" s="20">
        <v>522.54999999999995</v>
      </c>
      <c r="J143" s="18">
        <f t="shared" si="43"/>
        <v>1006939</v>
      </c>
      <c r="K143" s="18">
        <f t="shared" si="44"/>
        <v>1810</v>
      </c>
      <c r="L143" s="18"/>
      <c r="M143" s="21"/>
    </row>
    <row r="144" spans="1:13" s="12" customFormat="1" ht="15.75">
      <c r="A144" s="11"/>
      <c r="B144" s="12" t="s">
        <v>281</v>
      </c>
      <c r="C144" s="12" t="s">
        <v>282</v>
      </c>
      <c r="D144" s="18">
        <v>298011530</v>
      </c>
      <c r="E144" s="18">
        <v>51715835</v>
      </c>
      <c r="F144" s="18">
        <f t="shared" si="41"/>
        <v>349727365</v>
      </c>
      <c r="G144" s="19">
        <f t="shared" si="42"/>
        <v>2.30179</v>
      </c>
      <c r="H144" s="18">
        <v>805000</v>
      </c>
      <c r="I144" s="20">
        <v>302.74</v>
      </c>
      <c r="J144" s="18">
        <f t="shared" si="43"/>
        <v>1155207</v>
      </c>
      <c r="K144" s="18">
        <f t="shared" si="44"/>
        <v>2659</v>
      </c>
      <c r="L144" s="18"/>
      <c r="M144" s="21"/>
    </row>
    <row r="145" spans="1:13" s="12" customFormat="1" ht="15.75">
      <c r="A145" s="11"/>
      <c r="B145" s="12" t="s">
        <v>283</v>
      </c>
      <c r="C145" s="12" t="s">
        <v>284</v>
      </c>
      <c r="D145" s="18">
        <v>423780111</v>
      </c>
      <c r="E145" s="18">
        <v>12366944.300000001</v>
      </c>
      <c r="F145" s="18">
        <f t="shared" si="41"/>
        <v>436147055.30000001</v>
      </c>
      <c r="G145" s="19">
        <f t="shared" si="42"/>
        <v>1.5679000000000001</v>
      </c>
      <c r="H145" s="18">
        <v>683833</v>
      </c>
      <c r="I145" s="20">
        <v>629.53</v>
      </c>
      <c r="J145" s="18">
        <f t="shared" si="43"/>
        <v>692814</v>
      </c>
      <c r="K145" s="18">
        <f t="shared" si="44"/>
        <v>1086</v>
      </c>
      <c r="L145" s="18"/>
      <c r="M145" s="21"/>
    </row>
    <row r="146" spans="1:13" s="12" customFormat="1" ht="15.75">
      <c r="A146" s="11"/>
      <c r="B146" s="12" t="s">
        <v>285</v>
      </c>
      <c r="C146" s="12" t="s">
        <v>286</v>
      </c>
      <c r="D146" s="18">
        <v>392182124</v>
      </c>
      <c r="E146" s="18">
        <v>6909856.0499999998</v>
      </c>
      <c r="F146" s="18">
        <f t="shared" si="41"/>
        <v>399091980.05000001</v>
      </c>
      <c r="G146" s="19">
        <f t="shared" si="42"/>
        <v>1.4031899999999999</v>
      </c>
      <c r="H146" s="18">
        <v>560000</v>
      </c>
      <c r="I146" s="20">
        <v>689.85</v>
      </c>
      <c r="J146" s="18">
        <f t="shared" si="43"/>
        <v>578520</v>
      </c>
      <c r="K146" s="18">
        <f t="shared" si="44"/>
        <v>812</v>
      </c>
      <c r="L146" s="18"/>
      <c r="M146" s="21"/>
    </row>
    <row r="147" spans="1:13" s="12" customFormat="1" ht="15.75">
      <c r="A147" s="11"/>
      <c r="B147" s="12" t="s">
        <v>287</v>
      </c>
      <c r="C147" s="12" t="s">
        <v>288</v>
      </c>
      <c r="D147" s="18">
        <v>105027997</v>
      </c>
      <c r="E147" s="18">
        <v>28709642.800000001</v>
      </c>
      <c r="F147" s="18">
        <f t="shared" si="41"/>
        <v>133737639.8</v>
      </c>
      <c r="G147" s="19">
        <f t="shared" si="42"/>
        <v>1.8693299999999999</v>
      </c>
      <c r="H147" s="18">
        <v>250000</v>
      </c>
      <c r="I147" s="20">
        <v>120.15</v>
      </c>
      <c r="J147" s="18">
        <f t="shared" si="43"/>
        <v>1113089</v>
      </c>
      <c r="K147" s="18">
        <f t="shared" si="44"/>
        <v>2081</v>
      </c>
      <c r="L147" s="18"/>
      <c r="M147" s="21"/>
    </row>
    <row r="148" spans="1:13" s="12" customFormat="1" ht="15.75">
      <c r="A148" s="11"/>
      <c r="B148" s="12" t="s">
        <v>289</v>
      </c>
      <c r="C148" s="12" t="s">
        <v>290</v>
      </c>
      <c r="D148" s="18">
        <v>492158433</v>
      </c>
      <c r="E148" s="18">
        <v>52628344</v>
      </c>
      <c r="F148" s="18">
        <f t="shared" si="41"/>
        <v>544786777</v>
      </c>
      <c r="G148" s="19">
        <f t="shared" si="42"/>
        <v>2.0191400000000002</v>
      </c>
      <c r="H148" s="18">
        <v>1100000</v>
      </c>
      <c r="I148" s="20">
        <v>800.61</v>
      </c>
      <c r="J148" s="18">
        <f t="shared" si="43"/>
        <v>680465</v>
      </c>
      <c r="K148" s="18">
        <f t="shared" si="44"/>
        <v>1374</v>
      </c>
      <c r="L148" s="18"/>
      <c r="M148" s="21"/>
    </row>
    <row r="149" spans="1:13" s="12" customFormat="1" ht="15.75">
      <c r="A149" s="11"/>
      <c r="B149" s="12" t="s">
        <v>291</v>
      </c>
      <c r="C149" s="12" t="s">
        <v>292</v>
      </c>
      <c r="D149" s="18">
        <v>512216867</v>
      </c>
      <c r="E149" s="18">
        <v>51553394</v>
      </c>
      <c r="F149" s="18">
        <f t="shared" si="41"/>
        <v>563770261</v>
      </c>
      <c r="G149" s="19">
        <f t="shared" si="42"/>
        <v>1.9511499999999999</v>
      </c>
      <c r="H149" s="18">
        <v>1100000</v>
      </c>
      <c r="I149" s="20">
        <v>828.83</v>
      </c>
      <c r="J149" s="18">
        <f t="shared" si="43"/>
        <v>680200</v>
      </c>
      <c r="K149" s="18">
        <f t="shared" si="44"/>
        <v>1327</v>
      </c>
      <c r="L149" s="18"/>
      <c r="M149" s="21"/>
    </row>
    <row r="150" spans="1:13" s="12" customFormat="1" ht="15.75">
      <c r="A150" s="11"/>
      <c r="B150" s="12" t="s">
        <v>293</v>
      </c>
      <c r="C150" s="12" t="s">
        <v>294</v>
      </c>
      <c r="D150" s="18">
        <v>131144266</v>
      </c>
      <c r="E150" s="18">
        <v>84715063</v>
      </c>
      <c r="F150" s="18">
        <f t="shared" si="41"/>
        <v>215859329</v>
      </c>
      <c r="G150" s="19">
        <f t="shared" si="42"/>
        <v>1.6214299999999999</v>
      </c>
      <c r="H150" s="18">
        <v>350000</v>
      </c>
      <c r="I150" s="20">
        <v>254.66</v>
      </c>
      <c r="J150" s="18">
        <f t="shared" si="43"/>
        <v>847637</v>
      </c>
      <c r="K150" s="18">
        <f t="shared" si="44"/>
        <v>1374</v>
      </c>
      <c r="L150" s="18"/>
      <c r="M150" s="21"/>
    </row>
    <row r="151" spans="1:13" s="12" customFormat="1" ht="15.75">
      <c r="A151" s="11"/>
      <c r="B151" s="12" t="s">
        <v>295</v>
      </c>
      <c r="C151" s="12" t="s">
        <v>296</v>
      </c>
      <c r="D151" s="18">
        <v>1918300336</v>
      </c>
      <c r="E151" s="18">
        <v>11430429.42</v>
      </c>
      <c r="F151" s="18">
        <f t="shared" si="41"/>
        <v>1929730765.4200001</v>
      </c>
      <c r="G151" s="19">
        <f t="shared" si="42"/>
        <v>2.59104</v>
      </c>
      <c r="H151" s="18">
        <v>5000000</v>
      </c>
      <c r="I151" s="20">
        <v>2801.21</v>
      </c>
      <c r="J151" s="18">
        <f t="shared" si="43"/>
        <v>688892</v>
      </c>
      <c r="K151" s="18">
        <f t="shared" si="44"/>
        <v>1785</v>
      </c>
      <c r="L151" s="18"/>
      <c r="M151" s="21"/>
    </row>
    <row r="152" spans="1:13" s="12" customFormat="1" ht="15.75">
      <c r="A152" s="11"/>
      <c r="B152" s="12" t="s">
        <v>297</v>
      </c>
      <c r="C152" s="12" t="s">
        <v>298</v>
      </c>
      <c r="D152" s="18">
        <v>561328273</v>
      </c>
      <c r="E152" s="18">
        <v>114533408.84999999</v>
      </c>
      <c r="F152" s="18">
        <f t="shared" si="41"/>
        <v>675861681.85000002</v>
      </c>
      <c r="G152" s="19">
        <f t="shared" si="42"/>
        <v>1.75776</v>
      </c>
      <c r="H152" s="18">
        <v>1188000</v>
      </c>
      <c r="I152" s="20">
        <v>398.53</v>
      </c>
      <c r="J152" s="18">
        <f t="shared" si="43"/>
        <v>1695887</v>
      </c>
      <c r="K152" s="18">
        <f t="shared" si="44"/>
        <v>2981</v>
      </c>
      <c r="L152" s="18"/>
      <c r="M152" s="21"/>
    </row>
    <row r="153" spans="1:13" s="12" customFormat="1" ht="15.75">
      <c r="A153" s="11"/>
      <c r="B153" s="12" t="s">
        <v>299</v>
      </c>
      <c r="C153" s="12" t="s">
        <v>300</v>
      </c>
      <c r="D153" s="18">
        <v>2133560883</v>
      </c>
      <c r="E153" s="18">
        <v>19864647.039999999</v>
      </c>
      <c r="F153" s="18">
        <f t="shared" si="41"/>
        <v>2153425530.04</v>
      </c>
      <c r="G153" s="19">
        <f t="shared" si="42"/>
        <v>1.53244</v>
      </c>
      <c r="H153" s="18">
        <v>3300000</v>
      </c>
      <c r="I153" s="20">
        <v>3506.92</v>
      </c>
      <c r="J153" s="18">
        <f t="shared" si="43"/>
        <v>614050</v>
      </c>
      <c r="K153" s="18">
        <f t="shared" si="44"/>
        <v>941</v>
      </c>
      <c r="L153" s="18"/>
      <c r="M153" s="21"/>
    </row>
    <row r="154" spans="1:13" s="12" customFormat="1" ht="15.75">
      <c r="A154" s="11"/>
      <c r="B154" s="12" t="s">
        <v>301</v>
      </c>
      <c r="C154" s="12" t="s">
        <v>302</v>
      </c>
      <c r="D154" s="18">
        <v>110653620</v>
      </c>
      <c r="E154" s="18">
        <v>0</v>
      </c>
      <c r="F154" s="18">
        <f t="shared" ref="F154:F161" si="45">D154+E154</f>
        <v>110653620</v>
      </c>
      <c r="G154" s="19">
        <f t="shared" si="42"/>
        <v>2.6659799999999998</v>
      </c>
      <c r="H154" s="18">
        <v>295000</v>
      </c>
      <c r="I154" s="20">
        <v>62.379999999999995</v>
      </c>
      <c r="J154" s="18">
        <f t="shared" ref="J154:J161" si="46">ROUND(F154/I154,0)</f>
        <v>1773864</v>
      </c>
      <c r="K154" s="18">
        <f t="shared" ref="K154:K161" si="47">ROUND(H154/I154,0)</f>
        <v>4729</v>
      </c>
      <c r="L154" s="18"/>
      <c r="M154" s="21"/>
    </row>
    <row r="155" spans="1:13" s="12" customFormat="1" ht="15.75">
      <c r="A155" s="11"/>
      <c r="B155" s="12" t="s">
        <v>303</v>
      </c>
      <c r="C155" s="12" t="s">
        <v>304</v>
      </c>
      <c r="D155" s="18">
        <v>546095926</v>
      </c>
      <c r="E155" s="18">
        <v>379986</v>
      </c>
      <c r="F155" s="18">
        <f t="shared" si="45"/>
        <v>546475912</v>
      </c>
      <c r="G155" s="19">
        <f t="shared" si="42"/>
        <v>1.65259</v>
      </c>
      <c r="H155" s="18">
        <v>903098</v>
      </c>
      <c r="I155" s="20">
        <v>597.82000000000005</v>
      </c>
      <c r="J155" s="18">
        <f t="shared" si="46"/>
        <v>914114</v>
      </c>
      <c r="K155" s="18">
        <f t="shared" si="47"/>
        <v>1511</v>
      </c>
      <c r="L155" s="18"/>
      <c r="M155" s="21"/>
    </row>
    <row r="156" spans="1:13" s="12" customFormat="1" ht="15.75">
      <c r="A156" s="11"/>
      <c r="B156" s="12" t="s">
        <v>305</v>
      </c>
      <c r="C156" s="12" t="s">
        <v>306</v>
      </c>
      <c r="D156" s="18">
        <v>79682287</v>
      </c>
      <c r="E156" s="18">
        <v>0</v>
      </c>
      <c r="F156" s="18">
        <f t="shared" si="45"/>
        <v>79682287</v>
      </c>
      <c r="G156" s="19">
        <f t="shared" si="42"/>
        <v>2.6354700000000002</v>
      </c>
      <c r="H156" s="18">
        <v>210000</v>
      </c>
      <c r="I156" s="20">
        <v>78.7</v>
      </c>
      <c r="J156" s="18">
        <f t="shared" si="46"/>
        <v>1012481</v>
      </c>
      <c r="K156" s="18">
        <f t="shared" si="47"/>
        <v>2668</v>
      </c>
      <c r="L156" s="18"/>
      <c r="M156" s="21"/>
    </row>
    <row r="157" spans="1:13" s="12" customFormat="1" ht="15.75">
      <c r="A157" s="11"/>
      <c r="B157" s="12" t="s">
        <v>307</v>
      </c>
      <c r="C157" s="12" t="s">
        <v>308</v>
      </c>
      <c r="D157" s="18">
        <v>248936319</v>
      </c>
      <c r="E157" s="18">
        <v>0</v>
      </c>
      <c r="F157" s="18">
        <f t="shared" si="45"/>
        <v>248936319</v>
      </c>
      <c r="G157" s="19">
        <f t="shared" si="42"/>
        <v>1.1047</v>
      </c>
      <c r="H157" s="18">
        <v>275000</v>
      </c>
      <c r="I157" s="20">
        <v>86.83</v>
      </c>
      <c r="J157" s="18">
        <f t="shared" si="46"/>
        <v>2866939</v>
      </c>
      <c r="K157" s="18">
        <f t="shared" si="47"/>
        <v>3167</v>
      </c>
      <c r="L157" s="18"/>
      <c r="M157" s="21"/>
    </row>
    <row r="158" spans="1:13" s="12" customFormat="1" ht="15.75">
      <c r="A158" s="11"/>
      <c r="B158" s="12" t="s">
        <v>309</v>
      </c>
      <c r="C158" s="12" t="s">
        <v>310</v>
      </c>
      <c r="D158" s="18">
        <v>245025611</v>
      </c>
      <c r="E158" s="18">
        <v>0</v>
      </c>
      <c r="F158" s="18">
        <f t="shared" si="45"/>
        <v>245025611</v>
      </c>
      <c r="G158" s="19">
        <f t="shared" si="42"/>
        <v>1.57535</v>
      </c>
      <c r="H158" s="18">
        <v>386000</v>
      </c>
      <c r="I158" s="20">
        <v>245.78</v>
      </c>
      <c r="J158" s="18">
        <f t="shared" si="46"/>
        <v>996931</v>
      </c>
      <c r="K158" s="18">
        <f t="shared" si="47"/>
        <v>1571</v>
      </c>
      <c r="L158" s="18"/>
      <c r="M158" s="21"/>
    </row>
    <row r="159" spans="1:13" s="12" customFormat="1" ht="15.75">
      <c r="A159" s="11"/>
      <c r="B159" s="12" t="s">
        <v>311</v>
      </c>
      <c r="C159" s="12" t="s">
        <v>312</v>
      </c>
      <c r="D159" s="18">
        <v>183599604</v>
      </c>
      <c r="E159" s="18">
        <v>0</v>
      </c>
      <c r="F159" s="18">
        <f t="shared" si="45"/>
        <v>183599604</v>
      </c>
      <c r="G159" s="19">
        <f t="shared" si="42"/>
        <v>1.6612199999999999</v>
      </c>
      <c r="H159" s="18">
        <v>305000</v>
      </c>
      <c r="I159" s="20">
        <v>244.01</v>
      </c>
      <c r="J159" s="18">
        <f t="shared" si="46"/>
        <v>752427</v>
      </c>
      <c r="K159" s="18">
        <f t="shared" si="47"/>
        <v>1250</v>
      </c>
      <c r="L159" s="18"/>
      <c r="M159" s="21"/>
    </row>
    <row r="160" spans="1:13" s="12" customFormat="1" ht="15.75">
      <c r="A160" s="11"/>
      <c r="B160" s="12" t="s">
        <v>313</v>
      </c>
      <c r="C160" s="12" t="s">
        <v>314</v>
      </c>
      <c r="D160" s="18">
        <v>149363730</v>
      </c>
      <c r="E160" s="18">
        <v>0</v>
      </c>
      <c r="F160" s="18">
        <f t="shared" si="45"/>
        <v>149363730</v>
      </c>
      <c r="G160" s="19">
        <f t="shared" si="42"/>
        <v>1.8076700000000001</v>
      </c>
      <c r="H160" s="18">
        <v>270000</v>
      </c>
      <c r="I160" s="20">
        <v>128.1</v>
      </c>
      <c r="J160" s="18">
        <f t="shared" si="46"/>
        <v>1165993</v>
      </c>
      <c r="K160" s="18">
        <f t="shared" si="47"/>
        <v>2108</v>
      </c>
      <c r="L160" s="18"/>
      <c r="M160" s="21"/>
    </row>
    <row r="161" spans="1:13" s="12" customFormat="1" ht="15.75">
      <c r="A161" s="11"/>
      <c r="B161" s="12" t="s">
        <v>315</v>
      </c>
      <c r="C161" s="12" t="s">
        <v>316</v>
      </c>
      <c r="D161" s="18">
        <v>279329975</v>
      </c>
      <c r="E161" s="18">
        <v>0</v>
      </c>
      <c r="F161" s="18">
        <f t="shared" si="45"/>
        <v>279329975</v>
      </c>
      <c r="G161" s="19">
        <f t="shared" si="42"/>
        <v>3.9702099999999998</v>
      </c>
      <c r="H161" s="18">
        <v>1109000</v>
      </c>
      <c r="I161" s="20">
        <v>580.09</v>
      </c>
      <c r="J161" s="18">
        <f t="shared" si="46"/>
        <v>481529</v>
      </c>
      <c r="K161" s="18">
        <f t="shared" si="47"/>
        <v>1912</v>
      </c>
      <c r="L161" s="18"/>
      <c r="M161" s="21"/>
    </row>
    <row r="162" spans="1:13" s="12" customFormat="1" ht="15.75">
      <c r="A162" s="11"/>
      <c r="B162" s="12" t="s">
        <v>317</v>
      </c>
      <c r="C162" s="12" t="s">
        <v>318</v>
      </c>
      <c r="D162" s="18">
        <v>233451696</v>
      </c>
      <c r="E162" s="18">
        <v>598382</v>
      </c>
      <c r="F162" s="18">
        <f t="shared" ref="F162:F168" si="48">D162+E162</f>
        <v>234050078</v>
      </c>
      <c r="G162" s="19">
        <f t="shared" si="42"/>
        <v>2.4520599999999999</v>
      </c>
      <c r="H162" s="18">
        <v>573905</v>
      </c>
      <c r="I162" s="20">
        <v>307.5</v>
      </c>
      <c r="J162" s="18">
        <f t="shared" ref="J162:J168" si="49">ROUND(F162/I162,0)</f>
        <v>761138</v>
      </c>
      <c r="K162" s="18">
        <f t="shared" ref="K162:K168" si="50">ROUND(H162/I162,0)</f>
        <v>1866</v>
      </c>
      <c r="L162" s="18"/>
      <c r="M162" s="21"/>
    </row>
    <row r="163" spans="1:13" s="12" customFormat="1" ht="15.75">
      <c r="A163" s="11"/>
      <c r="B163" s="12" t="s">
        <v>319</v>
      </c>
      <c r="C163" s="12" t="s">
        <v>320</v>
      </c>
      <c r="D163" s="18">
        <v>815022592</v>
      </c>
      <c r="E163" s="18">
        <v>2284915.5</v>
      </c>
      <c r="F163" s="18">
        <f t="shared" si="48"/>
        <v>817307507.5</v>
      </c>
      <c r="G163" s="19">
        <f t="shared" si="42"/>
        <v>0.90144000000000002</v>
      </c>
      <c r="H163" s="18">
        <v>736752</v>
      </c>
      <c r="I163" s="20">
        <v>277</v>
      </c>
      <c r="J163" s="18">
        <f t="shared" si="49"/>
        <v>2950569</v>
      </c>
      <c r="K163" s="18">
        <f t="shared" si="50"/>
        <v>2660</v>
      </c>
      <c r="L163" s="18"/>
      <c r="M163" s="21"/>
    </row>
    <row r="164" spans="1:13" s="12" customFormat="1" ht="15.75">
      <c r="A164" s="11"/>
      <c r="B164" s="12" t="s">
        <v>321</v>
      </c>
      <c r="C164" s="12" t="s">
        <v>322</v>
      </c>
      <c r="D164" s="18">
        <v>1953465321</v>
      </c>
      <c r="E164" s="18">
        <v>17656915</v>
      </c>
      <c r="F164" s="18">
        <f t="shared" si="48"/>
        <v>1971122236</v>
      </c>
      <c r="G164" s="19">
        <f t="shared" si="42"/>
        <v>3.7186900000000001</v>
      </c>
      <c r="H164" s="18">
        <v>7330000</v>
      </c>
      <c r="I164" s="20">
        <v>3747.83</v>
      </c>
      <c r="J164" s="18">
        <f t="shared" si="49"/>
        <v>525937</v>
      </c>
      <c r="K164" s="18">
        <f t="shared" si="50"/>
        <v>1956</v>
      </c>
      <c r="L164" s="18"/>
      <c r="M164" s="21"/>
    </row>
    <row r="165" spans="1:13" s="12" customFormat="1" ht="15.75">
      <c r="A165" s="11"/>
      <c r="B165" s="12" t="s">
        <v>323</v>
      </c>
      <c r="C165" s="12" t="s">
        <v>324</v>
      </c>
      <c r="D165" s="18">
        <v>162434373</v>
      </c>
      <c r="E165" s="18">
        <v>29154383.066242199</v>
      </c>
      <c r="F165" s="18">
        <f t="shared" si="48"/>
        <v>191588756.06624219</v>
      </c>
      <c r="G165" s="19">
        <f t="shared" si="42"/>
        <v>2.6403500000000002</v>
      </c>
      <c r="H165" s="18">
        <v>505862</v>
      </c>
      <c r="I165" s="20">
        <v>1129.77</v>
      </c>
      <c r="J165" s="18">
        <f t="shared" si="49"/>
        <v>169582</v>
      </c>
      <c r="K165" s="18">
        <f t="shared" si="50"/>
        <v>448</v>
      </c>
      <c r="L165" s="18"/>
      <c r="M165" s="21"/>
    </row>
    <row r="166" spans="1:13" s="12" customFormat="1" ht="15.75">
      <c r="A166" s="11"/>
      <c r="B166" s="12" t="s">
        <v>325</v>
      </c>
      <c r="C166" s="12" t="s">
        <v>326</v>
      </c>
      <c r="D166" s="18">
        <v>1474206323</v>
      </c>
      <c r="E166" s="18">
        <v>5260262</v>
      </c>
      <c r="F166" s="18">
        <f t="shared" si="48"/>
        <v>1479466585</v>
      </c>
      <c r="G166" s="19">
        <f t="shared" si="42"/>
        <v>1.78528</v>
      </c>
      <c r="H166" s="18">
        <v>2641258</v>
      </c>
      <c r="I166" s="20">
        <v>1142.83</v>
      </c>
      <c r="J166" s="18">
        <f t="shared" si="49"/>
        <v>1294564</v>
      </c>
      <c r="K166" s="18">
        <f t="shared" si="50"/>
        <v>2311</v>
      </c>
      <c r="L166" s="18"/>
      <c r="M166" s="21"/>
    </row>
    <row r="167" spans="1:13" s="12" customFormat="1" ht="15.75">
      <c r="A167" s="11"/>
      <c r="B167" s="12" t="s">
        <v>327</v>
      </c>
      <c r="C167" s="12" t="s">
        <v>328</v>
      </c>
      <c r="D167" s="18">
        <v>2323274400</v>
      </c>
      <c r="E167" s="18">
        <v>14129430.074740533</v>
      </c>
      <c r="F167" s="18">
        <f t="shared" si="48"/>
        <v>2337403830.0747404</v>
      </c>
      <c r="G167" s="19">
        <f t="shared" si="42"/>
        <v>1.39534</v>
      </c>
      <c r="H167" s="18">
        <v>3261476</v>
      </c>
      <c r="I167" s="20">
        <v>2092.63</v>
      </c>
      <c r="J167" s="18">
        <f t="shared" si="49"/>
        <v>1116969</v>
      </c>
      <c r="K167" s="18">
        <f t="shared" si="50"/>
        <v>1559</v>
      </c>
      <c r="L167" s="18"/>
      <c r="M167" s="21"/>
    </row>
    <row r="168" spans="1:13" s="12" customFormat="1" ht="15.75">
      <c r="A168" s="11"/>
      <c r="B168" s="12" t="s">
        <v>329</v>
      </c>
      <c r="C168" s="12" t="s">
        <v>330</v>
      </c>
      <c r="D168" s="18">
        <v>1134659832</v>
      </c>
      <c r="E168" s="18">
        <v>47044744.5</v>
      </c>
      <c r="F168" s="18">
        <f t="shared" si="48"/>
        <v>1181704576.5</v>
      </c>
      <c r="G168" s="19">
        <f t="shared" si="42"/>
        <v>1.6204499999999999</v>
      </c>
      <c r="H168" s="18">
        <v>1914895</v>
      </c>
      <c r="I168" s="20">
        <v>456.6</v>
      </c>
      <c r="J168" s="18">
        <f t="shared" si="49"/>
        <v>2588052</v>
      </c>
      <c r="K168" s="18">
        <f t="shared" si="50"/>
        <v>4194</v>
      </c>
      <c r="L168" s="18"/>
      <c r="M168" s="21"/>
    </row>
    <row r="169" spans="1:13" s="12" customFormat="1" ht="15.75">
      <c r="A169" s="11"/>
      <c r="B169" s="12" t="s">
        <v>331</v>
      </c>
      <c r="C169" s="12" t="s">
        <v>332</v>
      </c>
      <c r="D169" s="18">
        <v>14898399</v>
      </c>
      <c r="E169" s="18">
        <v>169277</v>
      </c>
      <c r="F169" s="18">
        <f t="shared" ref="F169:F176" si="51">D169+E169</f>
        <v>15067676</v>
      </c>
      <c r="G169" s="19">
        <f t="shared" si="42"/>
        <v>2.3892199999999999</v>
      </c>
      <c r="H169" s="18">
        <v>36000</v>
      </c>
      <c r="I169" s="20">
        <v>195.7</v>
      </c>
      <c r="J169" s="18">
        <f t="shared" ref="J169:J176" si="52">ROUND(F169/I169,0)</f>
        <v>76994</v>
      </c>
      <c r="K169" s="18">
        <f t="shared" ref="K169:K176" si="53">ROUND(H169/I169,0)</f>
        <v>184</v>
      </c>
      <c r="L169" s="18"/>
      <c r="M169" s="21"/>
    </row>
    <row r="170" spans="1:13" s="12" customFormat="1" ht="15.75">
      <c r="A170" s="11"/>
      <c r="B170" s="12" t="s">
        <v>333</v>
      </c>
      <c r="C170" s="12" t="s">
        <v>334</v>
      </c>
      <c r="D170" s="18">
        <v>670737313</v>
      </c>
      <c r="E170" s="18">
        <v>1102117</v>
      </c>
      <c r="F170" s="18">
        <f t="shared" si="51"/>
        <v>671839430</v>
      </c>
      <c r="G170" s="19">
        <f t="shared" si="42"/>
        <v>1.4815700000000001</v>
      </c>
      <c r="H170" s="18">
        <v>995380</v>
      </c>
      <c r="I170" s="20">
        <v>5074.7</v>
      </c>
      <c r="J170" s="18">
        <f t="shared" si="52"/>
        <v>132390</v>
      </c>
      <c r="K170" s="18">
        <f t="shared" si="53"/>
        <v>196</v>
      </c>
      <c r="L170" s="18"/>
      <c r="M170" s="21"/>
    </row>
    <row r="171" spans="1:13" s="12" customFormat="1" ht="15.75">
      <c r="A171" s="11"/>
      <c r="B171" s="12" t="s">
        <v>335</v>
      </c>
      <c r="C171" s="12" t="s">
        <v>336</v>
      </c>
      <c r="D171" s="18">
        <v>332984587</v>
      </c>
      <c r="E171" s="18">
        <v>525465</v>
      </c>
      <c r="F171" s="18">
        <f t="shared" si="51"/>
        <v>333510052</v>
      </c>
      <c r="G171" s="19">
        <f t="shared" si="42"/>
        <v>2.7573099999999999</v>
      </c>
      <c r="H171" s="18">
        <v>919590</v>
      </c>
      <c r="I171" s="20">
        <v>1110.48</v>
      </c>
      <c r="J171" s="18">
        <f t="shared" si="52"/>
        <v>300330</v>
      </c>
      <c r="K171" s="18">
        <f t="shared" si="53"/>
        <v>828</v>
      </c>
      <c r="L171" s="18"/>
      <c r="M171" s="21"/>
    </row>
    <row r="172" spans="1:13" s="12" customFormat="1" ht="15.75">
      <c r="A172" s="11"/>
      <c r="B172" s="12" t="s">
        <v>337</v>
      </c>
      <c r="C172" s="12" t="s">
        <v>338</v>
      </c>
      <c r="D172" s="18">
        <v>460588749</v>
      </c>
      <c r="E172" s="18">
        <v>232886</v>
      </c>
      <c r="F172" s="18">
        <f t="shared" si="51"/>
        <v>460821635</v>
      </c>
      <c r="G172" s="19">
        <f t="shared" si="42"/>
        <v>1.45865</v>
      </c>
      <c r="H172" s="18">
        <v>672176</v>
      </c>
      <c r="I172" s="20">
        <v>953.07</v>
      </c>
      <c r="J172" s="18">
        <f t="shared" si="52"/>
        <v>483513</v>
      </c>
      <c r="K172" s="18">
        <f t="shared" si="53"/>
        <v>705</v>
      </c>
      <c r="L172" s="18"/>
      <c r="M172" s="21"/>
    </row>
    <row r="173" spans="1:13" s="12" customFormat="1" ht="15.75">
      <c r="A173" s="11"/>
      <c r="B173" s="12" t="s">
        <v>339</v>
      </c>
      <c r="C173" s="12" t="s">
        <v>340</v>
      </c>
      <c r="D173" s="18">
        <v>205121861</v>
      </c>
      <c r="E173" s="18">
        <v>471140</v>
      </c>
      <c r="F173" s="18">
        <f t="shared" si="51"/>
        <v>205593001</v>
      </c>
      <c r="G173" s="19">
        <f t="shared" si="42"/>
        <v>3.2296800000000001</v>
      </c>
      <c r="H173" s="18">
        <v>664000</v>
      </c>
      <c r="I173" s="20">
        <v>316.94</v>
      </c>
      <c r="J173" s="18">
        <f t="shared" si="52"/>
        <v>648681</v>
      </c>
      <c r="K173" s="18">
        <f t="shared" si="53"/>
        <v>2095</v>
      </c>
      <c r="L173" s="18"/>
      <c r="M173" s="21"/>
    </row>
    <row r="174" spans="1:13" s="12" customFormat="1" ht="15.75">
      <c r="A174" s="11"/>
      <c r="B174" s="12" t="s">
        <v>341</v>
      </c>
      <c r="C174" s="12" t="s">
        <v>342</v>
      </c>
      <c r="D174" s="18">
        <v>1342701221</v>
      </c>
      <c r="E174" s="18">
        <v>2396495</v>
      </c>
      <c r="F174" s="18">
        <f t="shared" si="51"/>
        <v>1345097716</v>
      </c>
      <c r="G174" s="19">
        <f t="shared" si="42"/>
        <v>1.4125399999999999</v>
      </c>
      <c r="H174" s="18">
        <v>1900000</v>
      </c>
      <c r="I174" s="20">
        <v>643.04</v>
      </c>
      <c r="J174" s="18">
        <f t="shared" si="52"/>
        <v>2091779</v>
      </c>
      <c r="K174" s="18">
        <f t="shared" si="53"/>
        <v>2955</v>
      </c>
      <c r="L174" s="18"/>
      <c r="M174" s="21"/>
    </row>
    <row r="175" spans="1:13" s="12" customFormat="1" ht="15.75">
      <c r="A175" s="11"/>
      <c r="B175" s="12" t="s">
        <v>343</v>
      </c>
      <c r="C175" s="12" t="s">
        <v>344</v>
      </c>
      <c r="D175" s="18">
        <v>503878046</v>
      </c>
      <c r="E175" s="18">
        <v>3657795</v>
      </c>
      <c r="F175" s="18">
        <f t="shared" si="51"/>
        <v>507535841</v>
      </c>
      <c r="G175" s="19">
        <f t="shared" si="42"/>
        <v>1.6353500000000001</v>
      </c>
      <c r="H175" s="18">
        <v>830000</v>
      </c>
      <c r="I175" s="20">
        <v>1135.22</v>
      </c>
      <c r="J175" s="18">
        <f t="shared" si="52"/>
        <v>447081</v>
      </c>
      <c r="K175" s="18">
        <f t="shared" si="53"/>
        <v>731</v>
      </c>
      <c r="L175" s="18"/>
      <c r="M175" s="21"/>
    </row>
    <row r="176" spans="1:13" s="12" customFormat="1" ht="15.75">
      <c r="A176" s="11"/>
      <c r="B176" s="12" t="s">
        <v>345</v>
      </c>
      <c r="C176" s="12" t="s">
        <v>346</v>
      </c>
      <c r="D176" s="18">
        <v>545356950</v>
      </c>
      <c r="E176" s="18">
        <v>645362</v>
      </c>
      <c r="F176" s="18">
        <f t="shared" si="51"/>
        <v>546002312</v>
      </c>
      <c r="G176" s="19">
        <f t="shared" si="42"/>
        <v>2.7424300000000001</v>
      </c>
      <c r="H176" s="18">
        <v>1497371</v>
      </c>
      <c r="I176" s="20">
        <v>593.13</v>
      </c>
      <c r="J176" s="18">
        <f t="shared" si="52"/>
        <v>920544</v>
      </c>
      <c r="K176" s="18">
        <f t="shared" si="53"/>
        <v>2525</v>
      </c>
      <c r="L176" s="18"/>
      <c r="M176" s="21"/>
    </row>
    <row r="177" spans="1:13" s="12" customFormat="1" ht="15.75">
      <c r="A177" s="11"/>
      <c r="B177" s="12" t="s">
        <v>347</v>
      </c>
      <c r="C177" s="12" t="s">
        <v>348</v>
      </c>
      <c r="D177" s="18">
        <v>1818866599</v>
      </c>
      <c r="E177" s="18">
        <v>13675115</v>
      </c>
      <c r="F177" s="18">
        <f t="shared" ref="F177:F182" si="54">D177+E177</f>
        <v>1832541714</v>
      </c>
      <c r="G177" s="19">
        <f t="shared" si="42"/>
        <v>1.83918</v>
      </c>
      <c r="H177" s="18">
        <v>3370370</v>
      </c>
      <c r="I177" s="20">
        <v>1025.1500000000001</v>
      </c>
      <c r="J177" s="18">
        <f t="shared" ref="J177:J182" si="55">ROUND(F177/I177,0)</f>
        <v>1787584</v>
      </c>
      <c r="K177" s="18">
        <f t="shared" ref="K177:K182" si="56">ROUND(H177/I177,0)</f>
        <v>3288</v>
      </c>
      <c r="L177" s="18"/>
      <c r="M177" s="21"/>
    </row>
    <row r="178" spans="1:13" s="12" customFormat="1" ht="15.75">
      <c r="A178" s="11"/>
      <c r="B178" s="12" t="s">
        <v>349</v>
      </c>
      <c r="C178" s="12" t="s">
        <v>350</v>
      </c>
      <c r="D178" s="18">
        <v>223186741</v>
      </c>
      <c r="E178" s="18">
        <v>20188015</v>
      </c>
      <c r="F178" s="18">
        <f t="shared" si="54"/>
        <v>243374756</v>
      </c>
      <c r="G178" s="19">
        <f t="shared" si="42"/>
        <v>3.5351699999999999</v>
      </c>
      <c r="H178" s="18">
        <v>860371</v>
      </c>
      <c r="I178" s="20">
        <v>584.6</v>
      </c>
      <c r="J178" s="18">
        <f t="shared" si="55"/>
        <v>416310</v>
      </c>
      <c r="K178" s="18">
        <f t="shared" si="56"/>
        <v>1472</v>
      </c>
      <c r="L178" s="18"/>
      <c r="M178" s="21"/>
    </row>
    <row r="179" spans="1:13" s="12" customFormat="1" ht="15.75">
      <c r="A179" s="11"/>
      <c r="B179" s="12" t="s">
        <v>351</v>
      </c>
      <c r="C179" s="12" t="s">
        <v>352</v>
      </c>
      <c r="D179" s="18">
        <v>194418995</v>
      </c>
      <c r="E179" s="18">
        <v>16662995</v>
      </c>
      <c r="F179" s="18">
        <f t="shared" si="54"/>
        <v>211081990</v>
      </c>
      <c r="G179" s="19">
        <f t="shared" si="42"/>
        <v>3.36836</v>
      </c>
      <c r="H179" s="18">
        <v>711000</v>
      </c>
      <c r="I179" s="20">
        <v>593.83000000000004</v>
      </c>
      <c r="J179" s="18">
        <f t="shared" si="55"/>
        <v>355459</v>
      </c>
      <c r="K179" s="18">
        <f t="shared" si="56"/>
        <v>1197</v>
      </c>
      <c r="L179" s="18"/>
      <c r="M179" s="21"/>
    </row>
    <row r="180" spans="1:13" s="12" customFormat="1" ht="15.75">
      <c r="A180" s="11"/>
      <c r="B180" s="12" t="s">
        <v>353</v>
      </c>
      <c r="C180" s="12" t="s">
        <v>354</v>
      </c>
      <c r="D180" s="18">
        <v>222554523</v>
      </c>
      <c r="E180" s="18">
        <v>52305254</v>
      </c>
      <c r="F180" s="18">
        <f t="shared" si="54"/>
        <v>274859777</v>
      </c>
      <c r="G180" s="19">
        <f t="shared" si="42"/>
        <v>1.6372</v>
      </c>
      <c r="H180" s="18">
        <v>450000</v>
      </c>
      <c r="I180" s="20">
        <v>357.47</v>
      </c>
      <c r="J180" s="18">
        <f t="shared" si="55"/>
        <v>768903</v>
      </c>
      <c r="K180" s="18">
        <f t="shared" si="56"/>
        <v>1259</v>
      </c>
      <c r="L180" s="18"/>
      <c r="M180" s="21"/>
    </row>
    <row r="181" spans="1:13" s="12" customFormat="1" ht="15.75">
      <c r="A181" s="11"/>
      <c r="B181" s="12" t="s">
        <v>355</v>
      </c>
      <c r="C181" s="12" t="s">
        <v>356</v>
      </c>
      <c r="D181" s="18">
        <v>195298204</v>
      </c>
      <c r="E181" s="18">
        <v>56167899</v>
      </c>
      <c r="F181" s="18">
        <f t="shared" si="54"/>
        <v>251466103</v>
      </c>
      <c r="G181" s="19">
        <f t="shared" si="42"/>
        <v>2.8811</v>
      </c>
      <c r="H181" s="18">
        <v>724500</v>
      </c>
      <c r="I181" s="20">
        <v>356.81</v>
      </c>
      <c r="J181" s="18">
        <f t="shared" si="55"/>
        <v>704762</v>
      </c>
      <c r="K181" s="18">
        <f t="shared" si="56"/>
        <v>2030</v>
      </c>
      <c r="L181" s="18"/>
      <c r="M181" s="21"/>
    </row>
    <row r="182" spans="1:13" s="12" customFormat="1" ht="15.75">
      <c r="A182" s="11"/>
      <c r="B182" s="12" t="s">
        <v>357</v>
      </c>
      <c r="C182" s="12" t="s">
        <v>358</v>
      </c>
      <c r="D182" s="18">
        <v>32568412</v>
      </c>
      <c r="E182" s="18">
        <v>25241039</v>
      </c>
      <c r="F182" s="18">
        <f t="shared" si="54"/>
        <v>57809451</v>
      </c>
      <c r="G182" s="19">
        <f t="shared" si="42"/>
        <v>0</v>
      </c>
      <c r="H182" s="18">
        <v>0</v>
      </c>
      <c r="I182" s="20">
        <v>60.400000000000006</v>
      </c>
      <c r="J182" s="18">
        <f t="shared" si="55"/>
        <v>957110</v>
      </c>
      <c r="K182" s="18">
        <f t="shared" si="56"/>
        <v>0</v>
      </c>
      <c r="L182" s="18"/>
      <c r="M182" s="21"/>
    </row>
    <row r="183" spans="1:13" s="12" customFormat="1" ht="15.75">
      <c r="A183" s="11"/>
      <c r="B183" s="12" t="s">
        <v>359</v>
      </c>
      <c r="C183" s="12" t="s">
        <v>360</v>
      </c>
      <c r="D183" s="18">
        <v>855497713</v>
      </c>
      <c r="E183" s="18">
        <v>10047694</v>
      </c>
      <c r="F183" s="18">
        <f>D183+E183</f>
        <v>865545407</v>
      </c>
      <c r="G183" s="19">
        <f t="shared" si="42"/>
        <v>2.0339100000000001</v>
      </c>
      <c r="H183" s="18">
        <v>1760445</v>
      </c>
      <c r="I183" s="20">
        <v>1127.75</v>
      </c>
      <c r="J183" s="18">
        <f>ROUND(F183/I183,0)</f>
        <v>767498</v>
      </c>
      <c r="K183" s="18">
        <f>ROUND(H183/I183,0)</f>
        <v>1561</v>
      </c>
      <c r="L183" s="18"/>
      <c r="M183" s="21"/>
    </row>
    <row r="184" spans="1:13" s="12" customFormat="1" ht="15.75">
      <c r="A184" s="11"/>
      <c r="B184" s="12" t="s">
        <v>361</v>
      </c>
      <c r="C184" s="12" t="s">
        <v>362</v>
      </c>
      <c r="D184" s="18">
        <v>305838645</v>
      </c>
      <c r="E184" s="18">
        <v>17417769</v>
      </c>
      <c r="F184" s="18">
        <f>D184+E184</f>
        <v>323256414</v>
      </c>
      <c r="G184" s="19">
        <f t="shared" si="42"/>
        <v>1.3147500000000001</v>
      </c>
      <c r="H184" s="18">
        <v>425000</v>
      </c>
      <c r="I184" s="20">
        <v>245.12</v>
      </c>
      <c r="J184" s="18">
        <f>ROUND(F184/I184,0)</f>
        <v>1318768</v>
      </c>
      <c r="K184" s="18">
        <f>ROUND(H184/I184,0)</f>
        <v>1734</v>
      </c>
      <c r="L184" s="18"/>
      <c r="M184" s="21"/>
    </row>
    <row r="185" spans="1:13" s="12" customFormat="1" ht="15.75">
      <c r="A185" s="11"/>
      <c r="B185" s="12" t="s">
        <v>363</v>
      </c>
      <c r="C185" s="12" t="s">
        <v>364</v>
      </c>
      <c r="D185" s="18">
        <v>271701924</v>
      </c>
      <c r="E185" s="18">
        <v>17887465</v>
      </c>
      <c r="F185" s="18">
        <f>D185+E185</f>
        <v>289589389</v>
      </c>
      <c r="G185" s="19">
        <f t="shared" si="42"/>
        <v>1.9855700000000001</v>
      </c>
      <c r="H185" s="18">
        <v>575000</v>
      </c>
      <c r="I185" s="20">
        <v>243.08</v>
      </c>
      <c r="J185" s="18">
        <f>ROUND(F185/I185,0)</f>
        <v>1191334</v>
      </c>
      <c r="K185" s="18">
        <f>ROUND(H185/I185,0)</f>
        <v>2365</v>
      </c>
      <c r="L185" s="18"/>
      <c r="M185" s="21"/>
    </row>
    <row r="186" spans="1:13" s="12" customFormat="1" ht="15.75">
      <c r="A186" s="11"/>
      <c r="B186" s="12" t="s">
        <v>365</v>
      </c>
      <c r="C186" s="12" t="s">
        <v>366</v>
      </c>
      <c r="D186" s="18">
        <v>3231878047</v>
      </c>
      <c r="E186" s="18">
        <v>715364</v>
      </c>
      <c r="F186" s="18">
        <f t="shared" ref="F186:F195" si="57">D186+E186</f>
        <v>3232593411</v>
      </c>
      <c r="G186" s="19">
        <f t="shared" si="42"/>
        <v>1.53901</v>
      </c>
      <c r="H186" s="18">
        <v>4975000</v>
      </c>
      <c r="I186" s="20">
        <v>3218.83</v>
      </c>
      <c r="J186" s="18">
        <f t="shared" ref="J186:J195" si="58">ROUND(F186/I186,0)</f>
        <v>1004276</v>
      </c>
      <c r="K186" s="18">
        <f t="shared" ref="K186:K195" si="59">ROUND(H186/I186,0)</f>
        <v>1546</v>
      </c>
      <c r="L186" s="18"/>
      <c r="M186" s="21"/>
    </row>
    <row r="187" spans="1:13" s="12" customFormat="1" ht="15.75">
      <c r="A187" s="11"/>
      <c r="B187" s="12" t="s">
        <v>367</v>
      </c>
      <c r="C187" s="12" t="s">
        <v>368</v>
      </c>
      <c r="D187" s="18">
        <v>17354562075</v>
      </c>
      <c r="E187" s="18">
        <v>596229</v>
      </c>
      <c r="F187" s="18">
        <f t="shared" si="57"/>
        <v>17355158304</v>
      </c>
      <c r="G187" s="19">
        <f t="shared" si="42"/>
        <v>1.8150200000000001</v>
      </c>
      <c r="H187" s="18">
        <v>31500000</v>
      </c>
      <c r="I187" s="20">
        <v>23188.74</v>
      </c>
      <c r="J187" s="18">
        <f t="shared" si="58"/>
        <v>748430</v>
      </c>
      <c r="K187" s="18">
        <f t="shared" si="59"/>
        <v>1358</v>
      </c>
      <c r="L187" s="18"/>
      <c r="M187" s="21"/>
    </row>
    <row r="188" spans="1:13" s="12" customFormat="1" ht="15.75">
      <c r="A188" s="11"/>
      <c r="B188" s="12" t="s">
        <v>369</v>
      </c>
      <c r="C188" s="12" t="s">
        <v>370</v>
      </c>
      <c r="D188" s="18">
        <v>28112802280</v>
      </c>
      <c r="E188" s="18">
        <v>0</v>
      </c>
      <c r="F188" s="18">
        <f t="shared" si="57"/>
        <v>28112802280</v>
      </c>
      <c r="G188" s="19">
        <f t="shared" si="42"/>
        <v>2.48997</v>
      </c>
      <c r="H188" s="18">
        <v>70000000</v>
      </c>
      <c r="I188" s="20">
        <v>28335.119999999999</v>
      </c>
      <c r="J188" s="18">
        <f t="shared" si="58"/>
        <v>992154</v>
      </c>
      <c r="K188" s="18">
        <f t="shared" si="59"/>
        <v>2470</v>
      </c>
      <c r="L188" s="18"/>
      <c r="M188" s="21"/>
    </row>
    <row r="189" spans="1:13" s="12" customFormat="1" ht="15.75">
      <c r="A189" s="11"/>
      <c r="B189" s="12" t="s">
        <v>371</v>
      </c>
      <c r="C189" s="12" t="s">
        <v>372</v>
      </c>
      <c r="D189" s="18">
        <v>107729655</v>
      </c>
      <c r="E189" s="18">
        <v>15862060</v>
      </c>
      <c r="F189" s="18">
        <f t="shared" si="57"/>
        <v>123591715</v>
      </c>
      <c r="G189" s="19">
        <f t="shared" si="42"/>
        <v>4.9113300000000004</v>
      </c>
      <c r="H189" s="18">
        <v>607000</v>
      </c>
      <c r="I189" s="20">
        <v>222.4</v>
      </c>
      <c r="J189" s="18">
        <f t="shared" si="58"/>
        <v>555718</v>
      </c>
      <c r="K189" s="18">
        <f t="shared" si="59"/>
        <v>2729</v>
      </c>
      <c r="L189" s="18"/>
      <c r="M189" s="21"/>
    </row>
    <row r="190" spans="1:13" s="12" customFormat="1" ht="15.75">
      <c r="A190" s="11"/>
      <c r="B190" s="12" t="s">
        <v>373</v>
      </c>
      <c r="C190" s="12" t="s">
        <v>374</v>
      </c>
      <c r="D190" s="18">
        <v>3846088098</v>
      </c>
      <c r="E190" s="18">
        <v>3012</v>
      </c>
      <c r="F190" s="18">
        <f t="shared" si="57"/>
        <v>3846091110</v>
      </c>
      <c r="G190" s="19">
        <f t="shared" si="42"/>
        <v>2.5899000000000001</v>
      </c>
      <c r="H190" s="18">
        <v>9961000</v>
      </c>
      <c r="I190" s="20">
        <v>5598.86</v>
      </c>
      <c r="J190" s="18">
        <f t="shared" si="58"/>
        <v>686942</v>
      </c>
      <c r="K190" s="18">
        <f t="shared" si="59"/>
        <v>1779</v>
      </c>
      <c r="L190" s="18"/>
      <c r="M190" s="21"/>
    </row>
    <row r="191" spans="1:13" s="12" customFormat="1" ht="15.75">
      <c r="A191" s="11"/>
      <c r="B191" s="12" t="s">
        <v>375</v>
      </c>
      <c r="C191" s="12" t="s">
        <v>376</v>
      </c>
      <c r="D191" s="18">
        <v>8636291777</v>
      </c>
      <c r="E191" s="18">
        <v>1197943</v>
      </c>
      <c r="F191" s="18">
        <f t="shared" si="57"/>
        <v>8637489720</v>
      </c>
      <c r="G191" s="19">
        <f t="shared" si="42"/>
        <v>2.31549</v>
      </c>
      <c r="H191" s="18">
        <v>20000000</v>
      </c>
      <c r="I191" s="20">
        <v>9178.6299999999992</v>
      </c>
      <c r="J191" s="18">
        <f t="shared" si="58"/>
        <v>941043</v>
      </c>
      <c r="K191" s="18">
        <f t="shared" si="59"/>
        <v>2179</v>
      </c>
      <c r="L191" s="18"/>
      <c r="M191" s="21"/>
    </row>
    <row r="192" spans="1:13" s="12" customFormat="1" ht="15.75">
      <c r="A192" s="11"/>
      <c r="B192" s="12" t="s">
        <v>377</v>
      </c>
      <c r="C192" s="12" t="s">
        <v>378</v>
      </c>
      <c r="D192" s="18">
        <v>2151988012</v>
      </c>
      <c r="E192" s="18">
        <v>233429</v>
      </c>
      <c r="F192" s="18">
        <f t="shared" si="57"/>
        <v>2152221441</v>
      </c>
      <c r="G192" s="19">
        <f t="shared" si="42"/>
        <v>3.0898300000000001</v>
      </c>
      <c r="H192" s="18">
        <v>6650000</v>
      </c>
      <c r="I192" s="20">
        <v>2025.64</v>
      </c>
      <c r="J192" s="18">
        <f t="shared" si="58"/>
        <v>1062490</v>
      </c>
      <c r="K192" s="18">
        <f t="shared" si="59"/>
        <v>3283</v>
      </c>
      <c r="L192" s="18"/>
      <c r="M192" s="21"/>
    </row>
    <row r="193" spans="1:13" s="12" customFormat="1" ht="15.75">
      <c r="A193" s="11"/>
      <c r="B193" s="12" t="s">
        <v>379</v>
      </c>
      <c r="C193" s="12" t="s">
        <v>380</v>
      </c>
      <c r="D193" s="18">
        <v>1628687557</v>
      </c>
      <c r="E193" s="18">
        <v>4638796</v>
      </c>
      <c r="F193" s="18">
        <f t="shared" si="57"/>
        <v>1633326353</v>
      </c>
      <c r="G193" s="19">
        <f t="shared" si="42"/>
        <v>2.0204200000000001</v>
      </c>
      <c r="H193" s="18">
        <v>3300000</v>
      </c>
      <c r="I193" s="20">
        <v>2641.27</v>
      </c>
      <c r="J193" s="18">
        <f t="shared" si="58"/>
        <v>618387</v>
      </c>
      <c r="K193" s="18">
        <f t="shared" si="59"/>
        <v>1249</v>
      </c>
      <c r="L193" s="18"/>
      <c r="M193" s="21"/>
    </row>
    <row r="194" spans="1:13" s="12" customFormat="1" ht="15.75">
      <c r="A194" s="11"/>
      <c r="B194" s="12" t="s">
        <v>381</v>
      </c>
      <c r="C194" s="12" t="s">
        <v>382</v>
      </c>
      <c r="D194" s="18">
        <v>6895898739</v>
      </c>
      <c r="E194" s="18">
        <v>9640</v>
      </c>
      <c r="F194" s="18">
        <f t="shared" si="57"/>
        <v>6895908379</v>
      </c>
      <c r="G194" s="19">
        <f t="shared" si="42"/>
        <v>3.4078200000000001</v>
      </c>
      <c r="H194" s="18">
        <v>23500000</v>
      </c>
      <c r="I194" s="20">
        <v>12702.83</v>
      </c>
      <c r="J194" s="18">
        <f t="shared" si="58"/>
        <v>542864</v>
      </c>
      <c r="K194" s="18">
        <f t="shared" si="59"/>
        <v>1850</v>
      </c>
      <c r="L194" s="18"/>
      <c r="M194" s="21"/>
    </row>
    <row r="195" spans="1:13" s="12" customFormat="1" ht="15.75">
      <c r="A195" s="11"/>
      <c r="B195" s="12" t="s">
        <v>383</v>
      </c>
      <c r="C195" s="12" t="s">
        <v>384</v>
      </c>
      <c r="D195" s="18">
        <v>14147862779</v>
      </c>
      <c r="E195" s="18">
        <v>6775352</v>
      </c>
      <c r="F195" s="18">
        <f t="shared" si="57"/>
        <v>14154638131</v>
      </c>
      <c r="G195" s="19">
        <f t="shared" si="42"/>
        <v>1.88984</v>
      </c>
      <c r="H195" s="18">
        <v>26750000</v>
      </c>
      <c r="I195" s="20">
        <v>9003.6299999999992</v>
      </c>
      <c r="J195" s="18">
        <f t="shared" si="58"/>
        <v>1572103</v>
      </c>
      <c r="K195" s="18">
        <f t="shared" si="59"/>
        <v>2971</v>
      </c>
      <c r="L195" s="18"/>
      <c r="M195" s="21"/>
    </row>
    <row r="196" spans="1:13" s="12" customFormat="1" ht="15.75">
      <c r="A196" s="11"/>
      <c r="B196" s="12" t="s">
        <v>385</v>
      </c>
      <c r="C196" s="12" t="s">
        <v>386</v>
      </c>
      <c r="D196" s="18">
        <v>4651376384</v>
      </c>
      <c r="E196" s="18">
        <v>37622</v>
      </c>
      <c r="F196" s="18">
        <f t="shared" ref="F196:F204" si="60">D196+E196</f>
        <v>4651414006</v>
      </c>
      <c r="G196" s="19">
        <f t="shared" si="42"/>
        <v>4.0847800000000003</v>
      </c>
      <c r="H196" s="18">
        <v>19000000</v>
      </c>
      <c r="I196" s="20">
        <v>7774.64</v>
      </c>
      <c r="J196" s="18">
        <f t="shared" ref="J196:J204" si="61">ROUND(F196/I196,0)</f>
        <v>598280</v>
      </c>
      <c r="K196" s="18">
        <f t="shared" ref="K196:K204" si="62">ROUND(H196/I196,0)</f>
        <v>2444</v>
      </c>
      <c r="L196" s="18"/>
      <c r="M196" s="21"/>
    </row>
    <row r="197" spans="1:13" s="12" customFormat="1" ht="15.75">
      <c r="A197" s="11"/>
      <c r="B197" s="12" t="s">
        <v>387</v>
      </c>
      <c r="C197" s="12" t="s">
        <v>388</v>
      </c>
      <c r="D197" s="18">
        <v>12613244095</v>
      </c>
      <c r="E197" s="18">
        <v>7527485</v>
      </c>
      <c r="F197" s="18">
        <f t="shared" si="60"/>
        <v>12620771580</v>
      </c>
      <c r="G197" s="19">
        <f t="shared" si="42"/>
        <v>2.0204800000000001</v>
      </c>
      <c r="H197" s="18">
        <v>25500000</v>
      </c>
      <c r="I197" s="20">
        <v>19687.650000000001</v>
      </c>
      <c r="J197" s="18">
        <f t="shared" si="61"/>
        <v>641050</v>
      </c>
      <c r="K197" s="18">
        <f t="shared" si="62"/>
        <v>1295</v>
      </c>
      <c r="L197" s="18"/>
      <c r="M197" s="21"/>
    </row>
    <row r="198" spans="1:13" s="12" customFormat="1" ht="15.75">
      <c r="A198" s="11"/>
      <c r="B198" s="12" t="s">
        <v>389</v>
      </c>
      <c r="C198" s="12" t="s">
        <v>390</v>
      </c>
      <c r="D198" s="18">
        <v>1606329844</v>
      </c>
      <c r="E198" s="18">
        <v>53858420</v>
      </c>
      <c r="F198" s="18">
        <f t="shared" si="60"/>
        <v>1660188264</v>
      </c>
      <c r="G198" s="19">
        <f t="shared" si="42"/>
        <v>2.2259199999999999</v>
      </c>
      <c r="H198" s="18">
        <v>3695438</v>
      </c>
      <c r="I198" s="20">
        <v>1865.66</v>
      </c>
      <c r="J198" s="18">
        <f t="shared" si="61"/>
        <v>889866</v>
      </c>
      <c r="K198" s="18">
        <f t="shared" si="62"/>
        <v>1981</v>
      </c>
      <c r="L198" s="18"/>
      <c r="M198" s="21"/>
    </row>
    <row r="199" spans="1:13" s="12" customFormat="1" ht="15.75">
      <c r="A199" s="11"/>
      <c r="B199" s="12" t="s">
        <v>391</v>
      </c>
      <c r="C199" s="12" t="s">
        <v>392</v>
      </c>
      <c r="D199" s="18">
        <v>3292733551</v>
      </c>
      <c r="E199" s="18">
        <v>50611478</v>
      </c>
      <c r="F199" s="18">
        <f t="shared" si="60"/>
        <v>3343345029</v>
      </c>
      <c r="G199" s="19">
        <f t="shared" si="42"/>
        <v>1.42073</v>
      </c>
      <c r="H199" s="18">
        <v>4750000</v>
      </c>
      <c r="I199" s="20">
        <v>3733.1</v>
      </c>
      <c r="J199" s="18">
        <f t="shared" si="61"/>
        <v>895595</v>
      </c>
      <c r="K199" s="18">
        <f t="shared" si="62"/>
        <v>1272</v>
      </c>
      <c r="L199" s="18"/>
      <c r="M199" s="21"/>
    </row>
    <row r="200" spans="1:13" s="12" customFormat="1" ht="15.75">
      <c r="A200" s="11"/>
      <c r="B200" s="12" t="s">
        <v>393</v>
      </c>
      <c r="C200" s="12" t="s">
        <v>394</v>
      </c>
      <c r="D200" s="18">
        <v>3924002341</v>
      </c>
      <c r="E200" s="18">
        <v>5620</v>
      </c>
      <c r="F200" s="18">
        <f t="shared" si="60"/>
        <v>3924007961</v>
      </c>
      <c r="G200" s="19">
        <f t="shared" si="42"/>
        <v>2.4464800000000002</v>
      </c>
      <c r="H200" s="18">
        <v>9600000</v>
      </c>
      <c r="I200" s="20">
        <v>3753.4</v>
      </c>
      <c r="J200" s="18">
        <f t="shared" si="61"/>
        <v>1045454</v>
      </c>
      <c r="K200" s="18">
        <f t="shared" si="62"/>
        <v>2558</v>
      </c>
      <c r="L200" s="18"/>
      <c r="M200" s="21"/>
    </row>
    <row r="201" spans="1:13" s="12" customFormat="1" ht="15.75">
      <c r="A201" s="11"/>
      <c r="B201" s="12" t="s">
        <v>395</v>
      </c>
      <c r="C201" s="12" t="s">
        <v>396</v>
      </c>
      <c r="D201" s="18">
        <v>190048741</v>
      </c>
      <c r="E201" s="18">
        <v>0</v>
      </c>
      <c r="F201" s="18">
        <f t="shared" si="60"/>
        <v>190048741</v>
      </c>
      <c r="G201" s="19">
        <f t="shared" si="42"/>
        <v>0</v>
      </c>
      <c r="H201" s="18">
        <v>0</v>
      </c>
      <c r="I201" s="20">
        <v>14.4</v>
      </c>
      <c r="J201" s="18">
        <f t="shared" si="61"/>
        <v>13197829</v>
      </c>
      <c r="K201" s="18">
        <f t="shared" si="62"/>
        <v>0</v>
      </c>
      <c r="L201" s="18"/>
      <c r="M201" s="21"/>
    </row>
    <row r="202" spans="1:13" s="12" customFormat="1" ht="15.75">
      <c r="A202" s="11"/>
      <c r="B202" s="12" t="s">
        <v>397</v>
      </c>
      <c r="C202" s="12" t="s">
        <v>398</v>
      </c>
      <c r="D202" s="18">
        <v>2556395577</v>
      </c>
      <c r="E202" s="18">
        <v>1226985</v>
      </c>
      <c r="F202" s="18">
        <f t="shared" si="60"/>
        <v>2557622562</v>
      </c>
      <c r="G202" s="19">
        <f t="shared" si="42"/>
        <v>0.86995</v>
      </c>
      <c r="H202" s="18">
        <v>2225000</v>
      </c>
      <c r="I202" s="20">
        <v>761.67</v>
      </c>
      <c r="J202" s="18">
        <f t="shared" si="61"/>
        <v>3357914</v>
      </c>
      <c r="K202" s="18">
        <f t="shared" si="62"/>
        <v>2921</v>
      </c>
      <c r="L202" s="18"/>
      <c r="M202" s="21"/>
    </row>
    <row r="203" spans="1:13" s="12" customFormat="1" ht="15.75">
      <c r="A203" s="11"/>
      <c r="B203" s="12" t="s">
        <v>399</v>
      </c>
      <c r="C203" s="12" t="s">
        <v>400</v>
      </c>
      <c r="D203" s="18">
        <v>1284776886</v>
      </c>
      <c r="E203" s="18">
        <v>179810</v>
      </c>
      <c r="F203" s="18">
        <f t="shared" si="60"/>
        <v>1284956696</v>
      </c>
      <c r="G203" s="19">
        <f t="shared" si="42"/>
        <v>0.47277999999999998</v>
      </c>
      <c r="H203" s="18">
        <v>607500</v>
      </c>
      <c r="I203" s="20">
        <v>243.17</v>
      </c>
      <c r="J203" s="18">
        <f t="shared" si="61"/>
        <v>5284191</v>
      </c>
      <c r="K203" s="18">
        <f t="shared" si="62"/>
        <v>2498</v>
      </c>
      <c r="L203" s="18"/>
      <c r="M203" s="21"/>
    </row>
    <row r="204" spans="1:13" s="12" customFormat="1" ht="15.75">
      <c r="A204" s="11"/>
      <c r="B204" s="12" t="s">
        <v>401</v>
      </c>
      <c r="C204" s="12" t="s">
        <v>402</v>
      </c>
      <c r="D204" s="18">
        <v>3454606983</v>
      </c>
      <c r="E204" s="18">
        <v>655716</v>
      </c>
      <c r="F204" s="18">
        <f t="shared" si="60"/>
        <v>3455262699</v>
      </c>
      <c r="G204" s="19">
        <f t="shared" si="42"/>
        <v>0.54983000000000004</v>
      </c>
      <c r="H204" s="18">
        <v>1899800</v>
      </c>
      <c r="I204" s="20">
        <v>759.92</v>
      </c>
      <c r="J204" s="18">
        <f t="shared" si="61"/>
        <v>4546877</v>
      </c>
      <c r="K204" s="18">
        <f t="shared" si="62"/>
        <v>2500</v>
      </c>
      <c r="L204" s="18"/>
      <c r="M204" s="21"/>
    </row>
    <row r="205" spans="1:13" s="12" customFormat="1" ht="15.75">
      <c r="A205" s="11"/>
      <c r="B205" s="12" t="s">
        <v>403</v>
      </c>
      <c r="C205" s="12" t="s">
        <v>404</v>
      </c>
      <c r="D205" s="18">
        <v>634686501</v>
      </c>
      <c r="E205" s="18">
        <v>80356890</v>
      </c>
      <c r="F205" s="18">
        <f t="shared" ref="F205:F211" si="63">D205+E205</f>
        <v>715043391</v>
      </c>
      <c r="G205" s="19">
        <f t="shared" ref="G205:G268" si="64">ROUND((H205/F205)*1000,5)</f>
        <v>2.52643</v>
      </c>
      <c r="H205" s="18">
        <v>1806509</v>
      </c>
      <c r="I205" s="20">
        <v>513.22</v>
      </c>
      <c r="J205" s="18">
        <f t="shared" ref="J205:J211" si="65">ROUND(F205/I205,0)</f>
        <v>1393249</v>
      </c>
      <c r="K205" s="18">
        <f t="shared" ref="K205:K211" si="66">ROUND(H205/I205,0)</f>
        <v>3520</v>
      </c>
      <c r="L205" s="18"/>
      <c r="M205" s="21"/>
    </row>
    <row r="206" spans="1:13" s="12" customFormat="1" ht="15.75">
      <c r="A206" s="11"/>
      <c r="B206" s="12" t="s">
        <v>405</v>
      </c>
      <c r="C206" s="12" t="s">
        <v>406</v>
      </c>
      <c r="D206" s="18">
        <v>3719895247</v>
      </c>
      <c r="E206" s="18">
        <v>3715814</v>
      </c>
      <c r="F206" s="18">
        <f t="shared" si="63"/>
        <v>3723611061</v>
      </c>
      <c r="G206" s="19">
        <f t="shared" si="64"/>
        <v>2.4438599999999999</v>
      </c>
      <c r="H206" s="18">
        <v>9100000</v>
      </c>
      <c r="I206" s="20">
        <v>3533.02</v>
      </c>
      <c r="J206" s="18">
        <f t="shared" si="65"/>
        <v>1053946</v>
      </c>
      <c r="K206" s="18">
        <f t="shared" si="66"/>
        <v>2576</v>
      </c>
      <c r="L206" s="18"/>
      <c r="M206" s="21"/>
    </row>
    <row r="207" spans="1:13" s="12" customFormat="1" ht="15.75">
      <c r="A207" s="11"/>
      <c r="B207" s="12" t="s">
        <v>407</v>
      </c>
      <c r="C207" s="12" t="s">
        <v>408</v>
      </c>
      <c r="D207" s="18">
        <v>3326688627</v>
      </c>
      <c r="E207" s="18">
        <v>46082074</v>
      </c>
      <c r="F207" s="18">
        <f t="shared" si="63"/>
        <v>3372770701</v>
      </c>
      <c r="G207" s="19">
        <f t="shared" si="64"/>
        <v>3.57158</v>
      </c>
      <c r="H207" s="18">
        <v>12046115</v>
      </c>
      <c r="I207" s="20">
        <v>4381.2299999999996</v>
      </c>
      <c r="J207" s="18">
        <f t="shared" si="65"/>
        <v>769823</v>
      </c>
      <c r="K207" s="18">
        <f t="shared" si="66"/>
        <v>2749</v>
      </c>
      <c r="L207" s="18"/>
      <c r="M207" s="21"/>
    </row>
    <row r="208" spans="1:13" s="12" customFormat="1" ht="15.75">
      <c r="A208" s="11"/>
      <c r="B208" s="12" t="s">
        <v>409</v>
      </c>
      <c r="C208" s="12" t="s">
        <v>410</v>
      </c>
      <c r="D208" s="18">
        <v>6247113199</v>
      </c>
      <c r="E208" s="18">
        <v>465214</v>
      </c>
      <c r="F208" s="18">
        <f t="shared" si="63"/>
        <v>6247578413</v>
      </c>
      <c r="G208" s="19">
        <f t="shared" si="64"/>
        <v>1.0874900000000001</v>
      </c>
      <c r="H208" s="18">
        <v>6794150</v>
      </c>
      <c r="I208" s="20">
        <v>2717.66</v>
      </c>
      <c r="J208" s="18">
        <f t="shared" si="65"/>
        <v>2298882</v>
      </c>
      <c r="K208" s="18">
        <f t="shared" si="66"/>
        <v>2500</v>
      </c>
      <c r="L208" s="18"/>
      <c r="M208" s="21"/>
    </row>
    <row r="209" spans="1:13" s="12" customFormat="1" ht="15.75">
      <c r="A209" s="11"/>
      <c r="B209" s="12" t="s">
        <v>411</v>
      </c>
      <c r="C209" s="12" t="s">
        <v>412</v>
      </c>
      <c r="D209" s="18">
        <v>587513005</v>
      </c>
      <c r="E209" s="18">
        <v>183870</v>
      </c>
      <c r="F209" s="18">
        <f t="shared" si="63"/>
        <v>587696875</v>
      </c>
      <c r="G209" s="19">
        <f t="shared" si="64"/>
        <v>2.1269499999999999</v>
      </c>
      <c r="H209" s="18">
        <v>1250000</v>
      </c>
      <c r="I209" s="20">
        <v>582.16</v>
      </c>
      <c r="J209" s="18">
        <f t="shared" si="65"/>
        <v>1009511</v>
      </c>
      <c r="K209" s="18">
        <f t="shared" si="66"/>
        <v>2147</v>
      </c>
      <c r="L209" s="18"/>
      <c r="M209" s="21"/>
    </row>
    <row r="210" spans="1:13" s="12" customFormat="1" ht="15.75">
      <c r="A210" s="11"/>
      <c r="B210" s="12" t="s">
        <v>413</v>
      </c>
      <c r="C210" s="12" t="s">
        <v>414</v>
      </c>
      <c r="D210" s="18">
        <v>559947229</v>
      </c>
      <c r="E210" s="18">
        <v>3764361</v>
      </c>
      <c r="F210" s="18">
        <f t="shared" si="63"/>
        <v>563711590</v>
      </c>
      <c r="G210" s="19">
        <f t="shared" si="64"/>
        <v>1.55576</v>
      </c>
      <c r="H210" s="18">
        <v>877000</v>
      </c>
      <c r="I210" s="20">
        <v>574.44000000000005</v>
      </c>
      <c r="J210" s="18">
        <f t="shared" si="65"/>
        <v>981324</v>
      </c>
      <c r="K210" s="18">
        <f t="shared" si="66"/>
        <v>1527</v>
      </c>
      <c r="L210" s="18"/>
      <c r="M210" s="21"/>
    </row>
    <row r="211" spans="1:13" s="12" customFormat="1" ht="15.75">
      <c r="A211" s="11"/>
      <c r="B211" s="12" t="s">
        <v>415</v>
      </c>
      <c r="C211" s="12" t="s">
        <v>416</v>
      </c>
      <c r="D211" s="18">
        <v>4310419790</v>
      </c>
      <c r="E211" s="18">
        <v>253255</v>
      </c>
      <c r="F211" s="18">
        <f t="shared" si="63"/>
        <v>4310673045</v>
      </c>
      <c r="G211" s="19">
        <f t="shared" si="64"/>
        <v>3.5766399999999998</v>
      </c>
      <c r="H211" s="18">
        <v>15417716</v>
      </c>
      <c r="I211" s="20">
        <v>6712.05</v>
      </c>
      <c r="J211" s="18">
        <f t="shared" si="65"/>
        <v>642229</v>
      </c>
      <c r="K211" s="18">
        <f t="shared" si="66"/>
        <v>2297</v>
      </c>
      <c r="L211" s="18"/>
      <c r="M211" s="21"/>
    </row>
    <row r="212" spans="1:13" s="12" customFormat="1" ht="15.75">
      <c r="A212" s="11"/>
      <c r="B212" s="12" t="s">
        <v>417</v>
      </c>
      <c r="C212" s="12" t="s">
        <v>418</v>
      </c>
      <c r="D212" s="18">
        <v>131409753</v>
      </c>
      <c r="E212" s="18">
        <v>14628110</v>
      </c>
      <c r="F212" s="18">
        <f>D212+E212</f>
        <v>146037863</v>
      </c>
      <c r="G212" s="19">
        <f t="shared" si="64"/>
        <v>1.1983200000000001</v>
      </c>
      <c r="H212" s="18">
        <v>175000</v>
      </c>
      <c r="I212" s="20">
        <v>103.7</v>
      </c>
      <c r="J212" s="18">
        <f>ROUND(F212/I212,0)</f>
        <v>1408273</v>
      </c>
      <c r="K212" s="18">
        <f>ROUND(H212/I212,0)</f>
        <v>1688</v>
      </c>
      <c r="L212" s="18"/>
      <c r="M212" s="21"/>
    </row>
    <row r="213" spans="1:13" s="12" customFormat="1" ht="15.75">
      <c r="A213" s="11"/>
      <c r="B213" s="12" t="s">
        <v>419</v>
      </c>
      <c r="C213" s="12" t="s">
        <v>420</v>
      </c>
      <c r="D213" s="18">
        <v>54928042</v>
      </c>
      <c r="E213" s="18">
        <v>91038</v>
      </c>
      <c r="F213" s="18">
        <f>D213+E213</f>
        <v>55019080</v>
      </c>
      <c r="G213" s="19">
        <f t="shared" si="64"/>
        <v>2.8172000000000001</v>
      </c>
      <c r="H213" s="18">
        <v>155000</v>
      </c>
      <c r="I213" s="20">
        <v>78.5</v>
      </c>
      <c r="J213" s="18">
        <f>ROUND(F213/I213,0)</f>
        <v>700880</v>
      </c>
      <c r="K213" s="18">
        <f>ROUND(H213/I213,0)</f>
        <v>1975</v>
      </c>
      <c r="L213" s="18"/>
      <c r="M213" s="21"/>
    </row>
    <row r="214" spans="1:13" s="12" customFormat="1" ht="15.75">
      <c r="A214" s="11"/>
      <c r="B214" s="12" t="s">
        <v>421</v>
      </c>
      <c r="C214" s="12" t="s">
        <v>422</v>
      </c>
      <c r="D214" s="18">
        <v>60010240</v>
      </c>
      <c r="E214" s="18">
        <v>3006808</v>
      </c>
      <c r="F214" s="18">
        <f>D214+E214</f>
        <v>63017048</v>
      </c>
      <c r="G214" s="19">
        <f t="shared" si="64"/>
        <v>0</v>
      </c>
      <c r="H214" s="18">
        <v>0</v>
      </c>
      <c r="I214" s="20">
        <v>33.18</v>
      </c>
      <c r="J214" s="18">
        <f>ROUND(F214/I214,0)</f>
        <v>1899248</v>
      </c>
      <c r="K214" s="18">
        <f>ROUND(H214/I214,0)</f>
        <v>0</v>
      </c>
      <c r="L214" s="18"/>
      <c r="M214" s="21"/>
    </row>
    <row r="215" spans="1:13" s="12" customFormat="1" ht="15.75">
      <c r="A215" s="11"/>
      <c r="B215" s="12" t="s">
        <v>423</v>
      </c>
      <c r="C215" s="12" t="s">
        <v>424</v>
      </c>
      <c r="D215" s="18">
        <v>845656423</v>
      </c>
      <c r="E215" s="18">
        <v>53894180</v>
      </c>
      <c r="F215" s="18">
        <f>D215+E215</f>
        <v>899550603</v>
      </c>
      <c r="G215" s="19">
        <f t="shared" si="64"/>
        <v>2.2233299999999998</v>
      </c>
      <c r="H215" s="18">
        <v>2000000</v>
      </c>
      <c r="I215" s="20">
        <v>867.5</v>
      </c>
      <c r="J215" s="18">
        <f>ROUND(F215/I215,0)</f>
        <v>1036946</v>
      </c>
      <c r="K215" s="18">
        <f>ROUND(H215/I215,0)</f>
        <v>2305</v>
      </c>
      <c r="L215" s="18"/>
      <c r="M215" s="21"/>
    </row>
    <row r="216" spans="1:13" s="12" customFormat="1" ht="15.75">
      <c r="A216" s="11"/>
      <c r="B216" s="12" t="s">
        <v>425</v>
      </c>
      <c r="C216" s="12" t="s">
        <v>426</v>
      </c>
      <c r="D216" s="18">
        <v>21843985881</v>
      </c>
      <c r="E216" s="18">
        <v>1689</v>
      </c>
      <c r="F216" s="18">
        <f t="shared" ref="F216:F229" si="67">D216+E216</f>
        <v>21843987570</v>
      </c>
      <c r="G216" s="19">
        <f t="shared" si="64"/>
        <v>1.57938</v>
      </c>
      <c r="H216" s="18">
        <v>34500000</v>
      </c>
      <c r="I216" s="20">
        <v>19927.48</v>
      </c>
      <c r="J216" s="18">
        <f t="shared" ref="J216:J229" si="68">ROUND(F216/I216,0)</f>
        <v>1096174</v>
      </c>
      <c r="K216" s="18">
        <f t="shared" ref="K216:K229" si="69">ROUND(H216/I216,0)</f>
        <v>1731</v>
      </c>
      <c r="L216" s="18"/>
      <c r="M216" s="21"/>
    </row>
    <row r="217" spans="1:13" s="12" customFormat="1" ht="15.75">
      <c r="A217" s="11"/>
      <c r="B217" s="12" t="s">
        <v>427</v>
      </c>
      <c r="C217" s="12" t="s">
        <v>428</v>
      </c>
      <c r="D217" s="18">
        <v>6275649937</v>
      </c>
      <c r="E217" s="18">
        <v>87730</v>
      </c>
      <c r="F217" s="18">
        <f t="shared" si="67"/>
        <v>6275737667</v>
      </c>
      <c r="G217" s="19">
        <f t="shared" si="64"/>
        <v>1.52146</v>
      </c>
      <c r="H217" s="18">
        <v>9548300</v>
      </c>
      <c r="I217" s="20">
        <v>8646.73</v>
      </c>
      <c r="J217" s="18">
        <f t="shared" si="68"/>
        <v>725793</v>
      </c>
      <c r="K217" s="18">
        <f t="shared" si="69"/>
        <v>1104</v>
      </c>
      <c r="L217" s="18"/>
      <c r="M217" s="21"/>
    </row>
    <row r="218" spans="1:13" s="12" customFormat="1" ht="15.75">
      <c r="A218" s="11"/>
      <c r="B218" s="12" t="s">
        <v>429</v>
      </c>
      <c r="C218" s="12" t="s">
        <v>430</v>
      </c>
      <c r="D218" s="18">
        <v>20096139676</v>
      </c>
      <c r="E218" s="18">
        <v>0</v>
      </c>
      <c r="F218" s="18">
        <f t="shared" si="67"/>
        <v>20096139676</v>
      </c>
      <c r="G218" s="19">
        <f t="shared" si="64"/>
        <v>1.5742499999999999</v>
      </c>
      <c r="H218" s="18">
        <v>31636355</v>
      </c>
      <c r="I218" s="20">
        <v>15663.78</v>
      </c>
      <c r="J218" s="18">
        <f t="shared" si="68"/>
        <v>1282969</v>
      </c>
      <c r="K218" s="18">
        <f t="shared" si="69"/>
        <v>2020</v>
      </c>
      <c r="L218" s="18"/>
      <c r="M218" s="21"/>
    </row>
    <row r="219" spans="1:13" s="12" customFormat="1" ht="15.75">
      <c r="A219" s="11"/>
      <c r="B219" s="12" t="s">
        <v>431</v>
      </c>
      <c r="C219" s="12" t="s">
        <v>432</v>
      </c>
      <c r="D219" s="18">
        <v>32006141575</v>
      </c>
      <c r="E219" s="18">
        <v>0</v>
      </c>
      <c r="F219" s="18">
        <f t="shared" si="67"/>
        <v>32006141575</v>
      </c>
      <c r="G219" s="19">
        <f t="shared" si="64"/>
        <v>1.5309600000000001</v>
      </c>
      <c r="H219" s="18">
        <v>49000000</v>
      </c>
      <c r="I219" s="20">
        <v>20564.400000000001</v>
      </c>
      <c r="J219" s="18">
        <f t="shared" si="68"/>
        <v>1556386</v>
      </c>
      <c r="K219" s="18">
        <f t="shared" si="69"/>
        <v>2383</v>
      </c>
      <c r="L219" s="18"/>
      <c r="M219" s="21"/>
    </row>
    <row r="220" spans="1:13" s="12" customFormat="1" ht="15.75">
      <c r="A220" s="11"/>
      <c r="B220" s="12" t="s">
        <v>433</v>
      </c>
      <c r="C220" s="12" t="s">
        <v>434</v>
      </c>
      <c r="D220" s="18">
        <v>4716374259</v>
      </c>
      <c r="E220" s="18">
        <v>10316669</v>
      </c>
      <c r="F220" s="18">
        <f t="shared" si="67"/>
        <v>4726690928</v>
      </c>
      <c r="G220" s="19">
        <f t="shared" si="64"/>
        <v>3.0765099999999999</v>
      </c>
      <c r="H220" s="18">
        <v>14541698</v>
      </c>
      <c r="I220" s="20">
        <v>5468.02</v>
      </c>
      <c r="J220" s="18">
        <f t="shared" si="68"/>
        <v>864425</v>
      </c>
      <c r="K220" s="18">
        <f t="shared" si="69"/>
        <v>2659</v>
      </c>
      <c r="L220" s="18"/>
      <c r="M220" s="21"/>
    </row>
    <row r="221" spans="1:13" s="12" customFormat="1" ht="15.75">
      <c r="A221" s="11"/>
      <c r="B221" s="12" t="s">
        <v>435</v>
      </c>
      <c r="C221" s="12" t="s">
        <v>436</v>
      </c>
      <c r="D221" s="18">
        <v>8650009930</v>
      </c>
      <c r="E221" s="18">
        <v>502863</v>
      </c>
      <c r="F221" s="18">
        <f t="shared" si="67"/>
        <v>8650512793</v>
      </c>
      <c r="G221" s="19">
        <f t="shared" si="64"/>
        <v>3.0634000000000001</v>
      </c>
      <c r="H221" s="18">
        <v>26500000</v>
      </c>
      <c r="I221" s="20">
        <v>10724.46</v>
      </c>
      <c r="J221" s="18">
        <f t="shared" si="68"/>
        <v>806615</v>
      </c>
      <c r="K221" s="18">
        <f t="shared" si="69"/>
        <v>2471</v>
      </c>
      <c r="L221" s="18"/>
      <c r="M221" s="21"/>
    </row>
    <row r="222" spans="1:13" s="12" customFormat="1" ht="15.75">
      <c r="A222" s="11"/>
      <c r="B222" s="12" t="s">
        <v>437</v>
      </c>
      <c r="C222" s="12" t="s">
        <v>438</v>
      </c>
      <c r="D222" s="18">
        <v>101018377</v>
      </c>
      <c r="E222" s="18">
        <v>11297253</v>
      </c>
      <c r="F222" s="18">
        <f t="shared" si="67"/>
        <v>112315630</v>
      </c>
      <c r="G222" s="19">
        <f t="shared" si="64"/>
        <v>0.91127000000000002</v>
      </c>
      <c r="H222" s="18">
        <v>102350</v>
      </c>
      <c r="I222" s="20">
        <v>41.099999999999994</v>
      </c>
      <c r="J222" s="18">
        <f t="shared" si="68"/>
        <v>2732740</v>
      </c>
      <c r="K222" s="18">
        <f t="shared" si="69"/>
        <v>2490</v>
      </c>
      <c r="L222" s="18"/>
      <c r="M222" s="21"/>
    </row>
    <row r="223" spans="1:13" s="12" customFormat="1" ht="15.75">
      <c r="A223" s="11"/>
      <c r="B223" s="12" t="s">
        <v>439</v>
      </c>
      <c r="C223" s="12" t="s">
        <v>440</v>
      </c>
      <c r="D223" s="18">
        <v>6760712455</v>
      </c>
      <c r="E223" s="18">
        <v>2686556</v>
      </c>
      <c r="F223" s="18">
        <f t="shared" si="67"/>
        <v>6763399011</v>
      </c>
      <c r="G223" s="19">
        <f t="shared" si="64"/>
        <v>1.5303</v>
      </c>
      <c r="H223" s="18">
        <v>10350062</v>
      </c>
      <c r="I223" s="20">
        <v>6710.8499999999995</v>
      </c>
      <c r="J223" s="18">
        <f t="shared" si="68"/>
        <v>1007830</v>
      </c>
      <c r="K223" s="18">
        <f t="shared" si="69"/>
        <v>1542</v>
      </c>
      <c r="L223" s="18"/>
      <c r="M223" s="21"/>
    </row>
    <row r="224" spans="1:13" s="12" customFormat="1" ht="15.75">
      <c r="A224" s="11"/>
      <c r="B224" s="12" t="s">
        <v>441</v>
      </c>
      <c r="C224" s="12" t="s">
        <v>442</v>
      </c>
      <c r="D224" s="18">
        <v>9725302134</v>
      </c>
      <c r="E224" s="18">
        <v>3726229</v>
      </c>
      <c r="F224" s="18">
        <f t="shared" si="67"/>
        <v>9729028363</v>
      </c>
      <c r="G224" s="19">
        <f t="shared" si="64"/>
        <v>1.5505100000000001</v>
      </c>
      <c r="H224" s="18">
        <v>15084999</v>
      </c>
      <c r="I224" s="20">
        <v>9889.64</v>
      </c>
      <c r="J224" s="18">
        <f t="shared" si="68"/>
        <v>983760</v>
      </c>
      <c r="K224" s="18">
        <f t="shared" si="69"/>
        <v>1525</v>
      </c>
      <c r="L224" s="18"/>
      <c r="M224" s="21"/>
    </row>
    <row r="225" spans="1:13" s="12" customFormat="1" ht="15.75">
      <c r="A225" s="11"/>
      <c r="B225" s="12" t="s">
        <v>443</v>
      </c>
      <c r="C225" s="12" t="s">
        <v>444</v>
      </c>
      <c r="D225" s="18">
        <v>2586606420</v>
      </c>
      <c r="E225" s="18">
        <v>184063</v>
      </c>
      <c r="F225" s="18">
        <f t="shared" si="67"/>
        <v>2586790483</v>
      </c>
      <c r="G225" s="19">
        <f t="shared" si="64"/>
        <v>2.6000999999999999</v>
      </c>
      <c r="H225" s="18">
        <v>6725902</v>
      </c>
      <c r="I225" s="20">
        <v>2394.75</v>
      </c>
      <c r="J225" s="18">
        <f t="shared" si="68"/>
        <v>1080192</v>
      </c>
      <c r="K225" s="18">
        <f t="shared" si="69"/>
        <v>2809</v>
      </c>
      <c r="L225" s="18"/>
      <c r="M225" s="21"/>
    </row>
    <row r="226" spans="1:13" s="12" customFormat="1" ht="15.75">
      <c r="A226" s="11"/>
      <c r="B226" s="12" t="s">
        <v>445</v>
      </c>
      <c r="C226" s="12" t="s">
        <v>446</v>
      </c>
      <c r="D226" s="18">
        <v>1585580652</v>
      </c>
      <c r="E226" s="18">
        <v>24193210</v>
      </c>
      <c r="F226" s="18">
        <f t="shared" si="67"/>
        <v>1609773862</v>
      </c>
      <c r="G226" s="19">
        <f t="shared" si="64"/>
        <v>1.47404</v>
      </c>
      <c r="H226" s="18">
        <v>2372865</v>
      </c>
      <c r="I226" s="20">
        <v>1952.83</v>
      </c>
      <c r="J226" s="18">
        <f t="shared" si="68"/>
        <v>824329</v>
      </c>
      <c r="K226" s="18">
        <f t="shared" si="69"/>
        <v>1215</v>
      </c>
      <c r="L226" s="18"/>
      <c r="M226" s="21"/>
    </row>
    <row r="227" spans="1:13" s="12" customFormat="1" ht="15.75">
      <c r="A227" s="11"/>
      <c r="B227" s="12" t="s">
        <v>447</v>
      </c>
      <c r="C227" s="12" t="s">
        <v>448</v>
      </c>
      <c r="D227" s="18">
        <v>372762834</v>
      </c>
      <c r="E227" s="18">
        <v>42293749</v>
      </c>
      <c r="F227" s="18">
        <f t="shared" si="67"/>
        <v>415056583</v>
      </c>
      <c r="G227" s="19">
        <f t="shared" si="64"/>
        <v>1.2542800000000001</v>
      </c>
      <c r="H227" s="18">
        <v>520596</v>
      </c>
      <c r="I227" s="20">
        <v>394.54</v>
      </c>
      <c r="J227" s="18">
        <f t="shared" si="68"/>
        <v>1052001</v>
      </c>
      <c r="K227" s="18">
        <f t="shared" si="69"/>
        <v>1320</v>
      </c>
      <c r="L227" s="18"/>
      <c r="M227" s="21"/>
    </row>
    <row r="228" spans="1:13" s="12" customFormat="1" ht="15.75">
      <c r="A228" s="11"/>
      <c r="B228" s="12" t="s">
        <v>449</v>
      </c>
      <c r="C228" s="12" t="s">
        <v>450</v>
      </c>
      <c r="D228" s="18">
        <v>1892067984</v>
      </c>
      <c r="E228" s="18">
        <v>27674030</v>
      </c>
      <c r="F228" s="18">
        <f t="shared" si="67"/>
        <v>1919742014</v>
      </c>
      <c r="G228" s="19">
        <f t="shared" si="64"/>
        <v>2.3176899999999998</v>
      </c>
      <c r="H228" s="18">
        <v>4449366</v>
      </c>
      <c r="I228" s="20">
        <v>1954.5</v>
      </c>
      <c r="J228" s="18">
        <f t="shared" si="68"/>
        <v>982216</v>
      </c>
      <c r="K228" s="18">
        <f t="shared" si="69"/>
        <v>2276</v>
      </c>
      <c r="L228" s="18"/>
      <c r="M228" s="21"/>
    </row>
    <row r="229" spans="1:13" s="12" customFormat="1" ht="15.75">
      <c r="A229" s="11"/>
      <c r="B229" s="12" t="s">
        <v>451</v>
      </c>
      <c r="C229" s="12" t="s">
        <v>452</v>
      </c>
      <c r="D229" s="18">
        <v>6693758940</v>
      </c>
      <c r="E229" s="18">
        <v>2834375.4699999997</v>
      </c>
      <c r="F229" s="18">
        <f t="shared" si="67"/>
        <v>6696593315.4700003</v>
      </c>
      <c r="G229" s="19">
        <f t="shared" si="64"/>
        <v>1.9486300000000001</v>
      </c>
      <c r="H229" s="18">
        <v>13049199</v>
      </c>
      <c r="I229" s="20">
        <v>4516.71</v>
      </c>
      <c r="J229" s="18">
        <f t="shared" si="68"/>
        <v>1482626</v>
      </c>
      <c r="K229" s="18">
        <f t="shared" si="69"/>
        <v>2889</v>
      </c>
      <c r="L229" s="18"/>
      <c r="M229" s="21"/>
    </row>
    <row r="230" spans="1:13" s="12" customFormat="1" ht="15.75">
      <c r="A230" s="11"/>
      <c r="B230" s="12" t="s">
        <v>453</v>
      </c>
      <c r="C230" s="12" t="s">
        <v>454</v>
      </c>
      <c r="D230" s="18">
        <v>19999291811</v>
      </c>
      <c r="E230" s="18">
        <v>141630</v>
      </c>
      <c r="F230" s="18">
        <f>D230+E230</f>
        <v>19999433441</v>
      </c>
      <c r="G230" s="19">
        <f t="shared" si="64"/>
        <v>1.60005</v>
      </c>
      <c r="H230" s="18">
        <v>32000000</v>
      </c>
      <c r="I230" s="20">
        <v>30018.76</v>
      </c>
      <c r="J230" s="18">
        <f>ROUND(F230/I230,0)</f>
        <v>666231</v>
      </c>
      <c r="K230" s="18">
        <f>ROUND(H230/I230,0)</f>
        <v>1066</v>
      </c>
      <c r="L230" s="18"/>
      <c r="M230" s="21"/>
    </row>
    <row r="231" spans="1:13" s="12" customFormat="1" ht="15.75">
      <c r="A231" s="11"/>
      <c r="B231" s="12" t="s">
        <v>455</v>
      </c>
      <c r="C231" s="12" t="s">
        <v>456</v>
      </c>
      <c r="D231" s="18">
        <v>105513584</v>
      </c>
      <c r="E231" s="18">
        <v>19822</v>
      </c>
      <c r="F231" s="18">
        <f>D231+E231</f>
        <v>105533406</v>
      </c>
      <c r="G231" s="19">
        <f t="shared" si="64"/>
        <v>1.0896999999999999</v>
      </c>
      <c r="H231" s="18">
        <v>115000</v>
      </c>
      <c r="I231" s="20">
        <v>97.1</v>
      </c>
      <c r="J231" s="18">
        <f>ROUND(F231/I231,0)</f>
        <v>1086853</v>
      </c>
      <c r="K231" s="18">
        <f>ROUND(H231/I231,0)</f>
        <v>1184</v>
      </c>
      <c r="L231" s="18"/>
      <c r="M231" s="21"/>
    </row>
    <row r="232" spans="1:13" s="12" customFormat="1" ht="15.75">
      <c r="A232" s="11"/>
      <c r="B232" s="12" t="s">
        <v>457</v>
      </c>
      <c r="C232" s="12" t="s">
        <v>458</v>
      </c>
      <c r="D232" s="18">
        <v>128518994</v>
      </c>
      <c r="E232" s="18">
        <v>53775</v>
      </c>
      <c r="F232" s="18">
        <f>D232+E232</f>
        <v>128572769</v>
      </c>
      <c r="G232" s="19">
        <f t="shared" si="64"/>
        <v>1.4388700000000001</v>
      </c>
      <c r="H232" s="18">
        <v>185000</v>
      </c>
      <c r="I232" s="20">
        <v>73.599999999999994</v>
      </c>
      <c r="J232" s="18">
        <f>ROUND(F232/I232,0)</f>
        <v>1746913</v>
      </c>
      <c r="K232" s="18">
        <f>ROUND(H232/I232,0)</f>
        <v>2514</v>
      </c>
      <c r="L232" s="18"/>
      <c r="M232" s="21"/>
    </row>
    <row r="233" spans="1:13" s="12" customFormat="1" ht="15.75">
      <c r="A233" s="11"/>
      <c r="B233" s="12" t="s">
        <v>459</v>
      </c>
      <c r="C233" s="12" t="s">
        <v>460</v>
      </c>
      <c r="D233" s="18">
        <v>1024361074</v>
      </c>
      <c r="E233" s="18">
        <v>1487271.3</v>
      </c>
      <c r="F233" s="18">
        <f>D233+E233</f>
        <v>1025848345.3</v>
      </c>
      <c r="G233" s="19">
        <f t="shared" si="64"/>
        <v>1.7400199999999999</v>
      </c>
      <c r="H233" s="18">
        <v>1785000</v>
      </c>
      <c r="I233" s="20">
        <v>1405.87</v>
      </c>
      <c r="J233" s="18">
        <f>ROUND(F233/I233,0)</f>
        <v>729689</v>
      </c>
      <c r="K233" s="18">
        <f>ROUND(H233/I233,0)</f>
        <v>1270</v>
      </c>
      <c r="L233" s="18"/>
      <c r="M233" s="21"/>
    </row>
    <row r="234" spans="1:13" s="12" customFormat="1" ht="15.75">
      <c r="A234" s="11"/>
      <c r="B234" s="12" t="s">
        <v>461</v>
      </c>
      <c r="C234" s="12" t="s">
        <v>462</v>
      </c>
      <c r="D234" s="18">
        <v>686051098</v>
      </c>
      <c r="E234" s="18">
        <v>796026</v>
      </c>
      <c r="F234" s="18">
        <f t="shared" ref="F234:F243" si="70">D234+E234</f>
        <v>686847124</v>
      </c>
      <c r="G234" s="19">
        <f t="shared" si="64"/>
        <v>1.4221999999999999</v>
      </c>
      <c r="H234" s="18">
        <v>976836</v>
      </c>
      <c r="I234" s="20">
        <v>1849.18</v>
      </c>
      <c r="J234" s="18">
        <f t="shared" ref="J234:J243" si="71">ROUND(F234/I234,0)</f>
        <v>371433</v>
      </c>
      <c r="K234" s="18">
        <f t="shared" ref="K234:K243" si="72">ROUND(H234/I234,0)</f>
        <v>528</v>
      </c>
      <c r="L234" s="18"/>
      <c r="M234" s="21"/>
    </row>
    <row r="235" spans="1:13" s="12" customFormat="1" ht="15.75">
      <c r="A235" s="11"/>
      <c r="B235" s="12" t="s">
        <v>463</v>
      </c>
      <c r="C235" s="12" t="s">
        <v>464</v>
      </c>
      <c r="D235" s="18">
        <v>6215561498</v>
      </c>
      <c r="E235" s="18">
        <v>2371549</v>
      </c>
      <c r="F235" s="18">
        <f t="shared" si="70"/>
        <v>6217933047</v>
      </c>
      <c r="G235" s="19">
        <f t="shared" si="64"/>
        <v>1.5278400000000001</v>
      </c>
      <c r="H235" s="18">
        <v>9500000</v>
      </c>
      <c r="I235" s="20">
        <v>10198.49</v>
      </c>
      <c r="J235" s="18">
        <f t="shared" si="71"/>
        <v>609692</v>
      </c>
      <c r="K235" s="18">
        <f t="shared" si="72"/>
        <v>932</v>
      </c>
      <c r="L235" s="18"/>
      <c r="M235" s="21"/>
    </row>
    <row r="236" spans="1:13" s="12" customFormat="1" ht="15.75">
      <c r="A236" s="11"/>
      <c r="B236" s="12" t="s">
        <v>465</v>
      </c>
      <c r="C236" s="12" t="s">
        <v>466</v>
      </c>
      <c r="D236" s="18">
        <v>8963901624</v>
      </c>
      <c r="E236" s="18">
        <v>560614</v>
      </c>
      <c r="F236" s="18">
        <f t="shared" si="70"/>
        <v>8964462238</v>
      </c>
      <c r="G236" s="19">
        <f t="shared" si="64"/>
        <v>1.5223199999999999</v>
      </c>
      <c r="H236" s="18">
        <v>13646750</v>
      </c>
      <c r="I236" s="20">
        <v>13726.3</v>
      </c>
      <c r="J236" s="18">
        <f t="shared" si="71"/>
        <v>653087</v>
      </c>
      <c r="K236" s="18">
        <f t="shared" si="72"/>
        <v>994</v>
      </c>
      <c r="L236" s="18"/>
      <c r="M236" s="21"/>
    </row>
    <row r="237" spans="1:13" s="12" customFormat="1" ht="15.75">
      <c r="A237" s="11"/>
      <c r="B237" s="12" t="s">
        <v>467</v>
      </c>
      <c r="C237" s="12" t="s">
        <v>468</v>
      </c>
      <c r="D237" s="18">
        <v>663804664</v>
      </c>
      <c r="E237" s="18">
        <v>1756050</v>
      </c>
      <c r="F237" s="18">
        <f t="shared" si="70"/>
        <v>665560714</v>
      </c>
      <c r="G237" s="19">
        <f t="shared" si="64"/>
        <v>1.49844</v>
      </c>
      <c r="H237" s="18">
        <v>997304</v>
      </c>
      <c r="I237" s="20">
        <v>895.63</v>
      </c>
      <c r="J237" s="18">
        <f t="shared" si="71"/>
        <v>743120</v>
      </c>
      <c r="K237" s="18">
        <f t="shared" si="72"/>
        <v>1114</v>
      </c>
      <c r="L237" s="18"/>
      <c r="M237" s="21"/>
    </row>
    <row r="238" spans="1:13" s="12" customFormat="1" ht="15.75">
      <c r="A238" s="11"/>
      <c r="B238" s="12" t="s">
        <v>469</v>
      </c>
      <c r="C238" s="12" t="s">
        <v>470</v>
      </c>
      <c r="D238" s="18">
        <v>3860110803</v>
      </c>
      <c r="E238" s="18">
        <v>670806</v>
      </c>
      <c r="F238" s="18">
        <f t="shared" si="70"/>
        <v>3860781609</v>
      </c>
      <c r="G238" s="19">
        <f t="shared" si="64"/>
        <v>1.5022899999999999</v>
      </c>
      <c r="H238" s="18">
        <v>5800000</v>
      </c>
      <c r="I238" s="20">
        <v>4661.8100000000004</v>
      </c>
      <c r="J238" s="18">
        <f t="shared" si="71"/>
        <v>828172</v>
      </c>
      <c r="K238" s="18">
        <f t="shared" si="72"/>
        <v>1244</v>
      </c>
      <c r="L238" s="18"/>
      <c r="M238" s="21"/>
    </row>
    <row r="239" spans="1:13" s="12" customFormat="1" ht="15.75">
      <c r="A239" s="11"/>
      <c r="B239" s="12" t="s">
        <v>471</v>
      </c>
      <c r="C239" s="12" t="s">
        <v>472</v>
      </c>
      <c r="D239" s="18">
        <v>3345913914</v>
      </c>
      <c r="E239" s="18">
        <v>2662892</v>
      </c>
      <c r="F239" s="18">
        <f t="shared" si="70"/>
        <v>3348576806</v>
      </c>
      <c r="G239" s="19">
        <f t="shared" si="64"/>
        <v>1.5827599999999999</v>
      </c>
      <c r="H239" s="18">
        <v>5300000</v>
      </c>
      <c r="I239" s="20">
        <v>4135.62</v>
      </c>
      <c r="J239" s="18">
        <f t="shared" si="71"/>
        <v>809692</v>
      </c>
      <c r="K239" s="18">
        <f t="shared" si="72"/>
        <v>1282</v>
      </c>
      <c r="L239" s="18"/>
      <c r="M239" s="21"/>
    </row>
    <row r="240" spans="1:13" s="12" customFormat="1" ht="15.75">
      <c r="A240" s="11"/>
      <c r="B240" s="12" t="s">
        <v>473</v>
      </c>
      <c r="C240" s="12" t="s">
        <v>474</v>
      </c>
      <c r="D240" s="18">
        <v>641518107</v>
      </c>
      <c r="E240" s="18">
        <v>636385</v>
      </c>
      <c r="F240" s="18">
        <f t="shared" si="70"/>
        <v>642154492</v>
      </c>
      <c r="G240" s="19">
        <f t="shared" si="64"/>
        <v>1.6634199999999999</v>
      </c>
      <c r="H240" s="18">
        <v>1068175</v>
      </c>
      <c r="I240" s="20">
        <v>501.27</v>
      </c>
      <c r="J240" s="18">
        <f t="shared" si="71"/>
        <v>1281055</v>
      </c>
      <c r="K240" s="18">
        <f t="shared" si="72"/>
        <v>2131</v>
      </c>
      <c r="L240" s="18"/>
      <c r="M240" s="21"/>
    </row>
    <row r="241" spans="1:13" s="12" customFormat="1" ht="15.75">
      <c r="A241" s="11"/>
      <c r="B241" s="12" t="s">
        <v>475</v>
      </c>
      <c r="C241" s="12" t="s">
        <v>476</v>
      </c>
      <c r="D241" s="18">
        <v>2155544310</v>
      </c>
      <c r="E241" s="18">
        <v>61702</v>
      </c>
      <c r="F241" s="18">
        <f t="shared" si="70"/>
        <v>2155606012</v>
      </c>
      <c r="G241" s="19">
        <f t="shared" si="64"/>
        <v>1.599</v>
      </c>
      <c r="H241" s="18">
        <v>3446815</v>
      </c>
      <c r="I241" s="20">
        <v>3717.29</v>
      </c>
      <c r="J241" s="18">
        <f t="shared" si="71"/>
        <v>579886</v>
      </c>
      <c r="K241" s="18">
        <f t="shared" si="72"/>
        <v>927</v>
      </c>
      <c r="L241" s="18"/>
      <c r="M241" s="21"/>
    </row>
    <row r="242" spans="1:13" s="12" customFormat="1" ht="15.75">
      <c r="A242" s="11"/>
      <c r="B242" s="12" t="s">
        <v>477</v>
      </c>
      <c r="C242" s="12" t="s">
        <v>478</v>
      </c>
      <c r="D242" s="18">
        <v>1063585669</v>
      </c>
      <c r="E242" s="18">
        <v>5104156.41</v>
      </c>
      <c r="F242" s="18">
        <f t="shared" si="70"/>
        <v>1068689825.41</v>
      </c>
      <c r="G242" s="19">
        <f t="shared" si="64"/>
        <v>1.8714500000000001</v>
      </c>
      <c r="H242" s="18">
        <v>2000000</v>
      </c>
      <c r="I242" s="20">
        <v>2381.5700000000002</v>
      </c>
      <c r="J242" s="18">
        <f t="shared" si="71"/>
        <v>448733</v>
      </c>
      <c r="K242" s="18">
        <f t="shared" si="72"/>
        <v>840</v>
      </c>
      <c r="L242" s="18"/>
      <c r="M242" s="21"/>
    </row>
    <row r="243" spans="1:13" s="12" customFormat="1" ht="15.75">
      <c r="A243" s="11"/>
      <c r="B243" s="12" t="s">
        <v>479</v>
      </c>
      <c r="C243" s="12" t="s">
        <v>480</v>
      </c>
      <c r="D243" s="18">
        <v>1095109760</v>
      </c>
      <c r="E243" s="18">
        <v>5462616</v>
      </c>
      <c r="F243" s="18">
        <f t="shared" si="70"/>
        <v>1100572376</v>
      </c>
      <c r="G243" s="19">
        <f t="shared" si="64"/>
        <v>1.5123899999999999</v>
      </c>
      <c r="H243" s="18">
        <v>1664500</v>
      </c>
      <c r="I243" s="20">
        <v>1375.98</v>
      </c>
      <c r="J243" s="18">
        <f t="shared" si="71"/>
        <v>799846</v>
      </c>
      <c r="K243" s="18">
        <f t="shared" si="72"/>
        <v>1210</v>
      </c>
      <c r="L243" s="18"/>
      <c r="M243" s="21"/>
    </row>
    <row r="244" spans="1:13" s="12" customFormat="1" ht="15.75">
      <c r="A244" s="11"/>
      <c r="B244" s="12" t="s">
        <v>481</v>
      </c>
      <c r="C244" s="12" t="s">
        <v>482</v>
      </c>
      <c r="D244" s="18">
        <v>24605417</v>
      </c>
      <c r="E244" s="18">
        <v>3703770.54</v>
      </c>
      <c r="F244" s="18">
        <f t="shared" ref="F244:F255" si="73">D244+E244</f>
        <v>28309187.539999999</v>
      </c>
      <c r="G244" s="19">
        <f t="shared" si="64"/>
        <v>1.5895900000000001</v>
      </c>
      <c r="H244" s="18">
        <v>45000</v>
      </c>
      <c r="I244" s="20">
        <v>40.6</v>
      </c>
      <c r="J244" s="18">
        <f t="shared" ref="J244:J255" si="74">ROUND(F244/I244,0)</f>
        <v>697271</v>
      </c>
      <c r="K244" s="18">
        <f t="shared" ref="K244:K255" si="75">ROUND(H244/I244,0)</f>
        <v>1108</v>
      </c>
      <c r="L244" s="18"/>
      <c r="M244" s="21"/>
    </row>
    <row r="245" spans="1:13" s="12" customFormat="1" ht="15.75">
      <c r="A245" s="11"/>
      <c r="B245" s="12" t="s">
        <v>483</v>
      </c>
      <c r="C245" s="12" t="s">
        <v>484</v>
      </c>
      <c r="D245" s="18">
        <v>512816428</v>
      </c>
      <c r="E245" s="18">
        <v>17233896.149999999</v>
      </c>
      <c r="F245" s="18">
        <f t="shared" si="73"/>
        <v>530050324.14999998</v>
      </c>
      <c r="G245" s="19">
        <f t="shared" si="64"/>
        <v>1.8866099999999999</v>
      </c>
      <c r="H245" s="18">
        <v>1000000</v>
      </c>
      <c r="I245" s="20">
        <v>739.64</v>
      </c>
      <c r="J245" s="18">
        <f t="shared" si="74"/>
        <v>716633</v>
      </c>
      <c r="K245" s="18">
        <f t="shared" si="75"/>
        <v>1352</v>
      </c>
      <c r="L245" s="18"/>
      <c r="M245" s="21"/>
    </row>
    <row r="246" spans="1:13" s="12" customFormat="1" ht="15.75">
      <c r="A246" s="11"/>
      <c r="B246" s="12" t="s">
        <v>485</v>
      </c>
      <c r="C246" s="12" t="s">
        <v>486</v>
      </c>
      <c r="D246" s="18">
        <v>38770826</v>
      </c>
      <c r="E246" s="18">
        <v>397458.05</v>
      </c>
      <c r="F246" s="18">
        <f t="shared" si="73"/>
        <v>39168284.049999997</v>
      </c>
      <c r="G246" s="19">
        <f t="shared" si="64"/>
        <v>1.27654</v>
      </c>
      <c r="H246" s="18">
        <v>50000</v>
      </c>
      <c r="I246" s="20">
        <v>401.2</v>
      </c>
      <c r="J246" s="18">
        <f t="shared" si="74"/>
        <v>97628</v>
      </c>
      <c r="K246" s="18">
        <f t="shared" si="75"/>
        <v>125</v>
      </c>
      <c r="L246" s="18"/>
      <c r="M246" s="21"/>
    </row>
    <row r="247" spans="1:13" s="12" customFormat="1" ht="15.75">
      <c r="A247" s="11"/>
      <c r="B247" s="12" t="s">
        <v>487</v>
      </c>
      <c r="C247" s="12" t="s">
        <v>488</v>
      </c>
      <c r="D247" s="18">
        <v>134281520</v>
      </c>
      <c r="E247" s="18">
        <v>6972475.75</v>
      </c>
      <c r="F247" s="18">
        <f t="shared" si="73"/>
        <v>141253995.75</v>
      </c>
      <c r="G247" s="19">
        <f t="shared" si="64"/>
        <v>1.0760799999999999</v>
      </c>
      <c r="H247" s="18">
        <v>152000</v>
      </c>
      <c r="I247" s="20">
        <v>728.35000000000014</v>
      </c>
      <c r="J247" s="18">
        <f t="shared" si="74"/>
        <v>193937</v>
      </c>
      <c r="K247" s="18">
        <f t="shared" si="75"/>
        <v>209</v>
      </c>
      <c r="L247" s="18"/>
      <c r="M247" s="21"/>
    </row>
    <row r="248" spans="1:13" s="12" customFormat="1" ht="15.75">
      <c r="A248" s="11"/>
      <c r="B248" s="12" t="s">
        <v>489</v>
      </c>
      <c r="C248" s="12" t="s">
        <v>490</v>
      </c>
      <c r="D248" s="18">
        <v>1038225584</v>
      </c>
      <c r="E248" s="18">
        <v>28760872.41</v>
      </c>
      <c r="F248" s="18">
        <f t="shared" si="73"/>
        <v>1066986456.41</v>
      </c>
      <c r="G248" s="19">
        <f t="shared" si="64"/>
        <v>1.49082</v>
      </c>
      <c r="H248" s="18">
        <v>1590688</v>
      </c>
      <c r="I248" s="20">
        <v>1742.8700000000001</v>
      </c>
      <c r="J248" s="18">
        <f t="shared" si="74"/>
        <v>612201</v>
      </c>
      <c r="K248" s="18">
        <f t="shared" si="75"/>
        <v>913</v>
      </c>
      <c r="L248" s="18"/>
      <c r="M248" s="21"/>
    </row>
    <row r="249" spans="1:13" s="12" customFormat="1" ht="15.75">
      <c r="A249" s="11"/>
      <c r="B249" s="12" t="s">
        <v>491</v>
      </c>
      <c r="C249" s="12" t="s">
        <v>492</v>
      </c>
      <c r="D249" s="18">
        <v>386188221</v>
      </c>
      <c r="E249" s="18">
        <v>3774471.61</v>
      </c>
      <c r="F249" s="18">
        <f t="shared" si="73"/>
        <v>389962692.61000001</v>
      </c>
      <c r="G249" s="19">
        <f t="shared" si="64"/>
        <v>0.64109000000000005</v>
      </c>
      <c r="H249" s="18">
        <v>250000</v>
      </c>
      <c r="I249" s="20">
        <v>297.87</v>
      </c>
      <c r="J249" s="18">
        <f t="shared" si="74"/>
        <v>1309171</v>
      </c>
      <c r="K249" s="18">
        <f t="shared" si="75"/>
        <v>839</v>
      </c>
      <c r="L249" s="18"/>
      <c r="M249" s="21"/>
    </row>
    <row r="250" spans="1:13" s="12" customFormat="1" ht="15.75">
      <c r="A250" s="11"/>
      <c r="B250" s="12" t="s">
        <v>493</v>
      </c>
      <c r="C250" s="12" t="s">
        <v>494</v>
      </c>
      <c r="D250" s="18">
        <v>46251775</v>
      </c>
      <c r="E250" s="18">
        <v>3405371.6</v>
      </c>
      <c r="F250" s="18">
        <f t="shared" si="73"/>
        <v>49657146.600000001</v>
      </c>
      <c r="G250" s="19">
        <f t="shared" si="64"/>
        <v>1.83257</v>
      </c>
      <c r="H250" s="18">
        <v>91000</v>
      </c>
      <c r="I250" s="20">
        <v>92.29</v>
      </c>
      <c r="J250" s="18">
        <f t="shared" si="74"/>
        <v>538056</v>
      </c>
      <c r="K250" s="18">
        <f t="shared" si="75"/>
        <v>986</v>
      </c>
      <c r="L250" s="18"/>
      <c r="M250" s="21"/>
    </row>
    <row r="251" spans="1:13" s="12" customFormat="1" ht="15.75">
      <c r="A251" s="11"/>
      <c r="B251" s="12" t="s">
        <v>495</v>
      </c>
      <c r="C251" s="12" t="s">
        <v>78</v>
      </c>
      <c r="D251" s="18">
        <v>52008417</v>
      </c>
      <c r="E251" s="18">
        <v>2156548.62</v>
      </c>
      <c r="F251" s="18">
        <f t="shared" si="73"/>
        <v>54164965.619999997</v>
      </c>
      <c r="G251" s="19">
        <f t="shared" si="64"/>
        <v>0.55386000000000002</v>
      </c>
      <c r="H251" s="18">
        <v>30000</v>
      </c>
      <c r="I251" s="20">
        <v>47.5</v>
      </c>
      <c r="J251" s="18">
        <f t="shared" si="74"/>
        <v>1140315</v>
      </c>
      <c r="K251" s="18">
        <f t="shared" si="75"/>
        <v>632</v>
      </c>
      <c r="L251" s="18"/>
      <c r="M251" s="21"/>
    </row>
    <row r="252" spans="1:13" s="12" customFormat="1" ht="15.75">
      <c r="A252" s="11"/>
      <c r="B252" s="12" t="s">
        <v>496</v>
      </c>
      <c r="C252" s="12" t="s">
        <v>497</v>
      </c>
      <c r="D252" s="18">
        <v>97677673</v>
      </c>
      <c r="E252" s="18">
        <v>8034603.3399999999</v>
      </c>
      <c r="F252" s="18">
        <f t="shared" si="73"/>
        <v>105712276.34</v>
      </c>
      <c r="G252" s="19">
        <f t="shared" si="64"/>
        <v>1.18245</v>
      </c>
      <c r="H252" s="18">
        <v>125000</v>
      </c>
      <c r="I252" s="20">
        <v>131.56</v>
      </c>
      <c r="J252" s="18">
        <f t="shared" si="74"/>
        <v>803529</v>
      </c>
      <c r="K252" s="18">
        <f t="shared" si="75"/>
        <v>950</v>
      </c>
      <c r="L252" s="18"/>
      <c r="M252" s="21"/>
    </row>
    <row r="253" spans="1:13" s="12" customFormat="1" ht="15.75">
      <c r="A253" s="11"/>
      <c r="B253" s="12" t="s">
        <v>498</v>
      </c>
      <c r="C253" s="12" t="s">
        <v>499</v>
      </c>
      <c r="D253" s="18">
        <v>187824276</v>
      </c>
      <c r="E253" s="18">
        <v>10201095.4</v>
      </c>
      <c r="F253" s="18">
        <f t="shared" si="73"/>
        <v>198025371.40000001</v>
      </c>
      <c r="G253" s="19">
        <f t="shared" si="64"/>
        <v>1.4493100000000001</v>
      </c>
      <c r="H253" s="18">
        <v>287000</v>
      </c>
      <c r="I253" s="20">
        <v>464.58</v>
      </c>
      <c r="J253" s="18">
        <f t="shared" si="74"/>
        <v>426246</v>
      </c>
      <c r="K253" s="18">
        <f t="shared" si="75"/>
        <v>618</v>
      </c>
      <c r="L253" s="18"/>
      <c r="M253" s="21"/>
    </row>
    <row r="254" spans="1:13" s="12" customFormat="1" ht="15.75">
      <c r="A254" s="11"/>
      <c r="B254" s="12" t="s">
        <v>500</v>
      </c>
      <c r="C254" s="12" t="s">
        <v>501</v>
      </c>
      <c r="D254" s="18">
        <v>180309243</v>
      </c>
      <c r="E254" s="18">
        <v>20258681.899999999</v>
      </c>
      <c r="F254" s="18">
        <f t="shared" si="73"/>
        <v>200567924.90000001</v>
      </c>
      <c r="G254" s="19">
        <f t="shared" si="64"/>
        <v>1.4957499999999999</v>
      </c>
      <c r="H254" s="18">
        <v>300000</v>
      </c>
      <c r="I254" s="20">
        <v>228.82</v>
      </c>
      <c r="J254" s="18">
        <f t="shared" si="74"/>
        <v>876531</v>
      </c>
      <c r="K254" s="18">
        <f t="shared" si="75"/>
        <v>1311</v>
      </c>
      <c r="L254" s="18"/>
      <c r="M254" s="21"/>
    </row>
    <row r="255" spans="1:13" s="12" customFormat="1" ht="15.75">
      <c r="A255" s="11"/>
      <c r="B255" s="12" t="s">
        <v>502</v>
      </c>
      <c r="C255" s="12" t="s">
        <v>503</v>
      </c>
      <c r="D255" s="18">
        <v>532959563</v>
      </c>
      <c r="E255" s="18">
        <v>8897856.1584501155</v>
      </c>
      <c r="F255" s="18">
        <f t="shared" si="73"/>
        <v>541857419.15845013</v>
      </c>
      <c r="G255" s="19">
        <f t="shared" si="64"/>
        <v>2.6943000000000001</v>
      </c>
      <c r="H255" s="18">
        <v>1459925</v>
      </c>
      <c r="I255" s="20">
        <v>947.81</v>
      </c>
      <c r="J255" s="18">
        <f t="shared" si="74"/>
        <v>571694</v>
      </c>
      <c r="K255" s="18">
        <f t="shared" si="75"/>
        <v>1540</v>
      </c>
      <c r="L255" s="18"/>
      <c r="M255" s="21"/>
    </row>
    <row r="256" spans="1:13" s="12" customFormat="1" ht="15.75">
      <c r="A256" s="11"/>
      <c r="B256" s="12" t="s">
        <v>504</v>
      </c>
      <c r="C256" s="12" t="s">
        <v>505</v>
      </c>
      <c r="D256" s="18">
        <v>3327451919</v>
      </c>
      <c r="E256" s="18">
        <v>34065620</v>
      </c>
      <c r="F256" s="18">
        <f t="shared" ref="F256:F263" si="76">D256+E256</f>
        <v>3361517539</v>
      </c>
      <c r="G256" s="19">
        <f t="shared" si="64"/>
        <v>3.4805700000000002</v>
      </c>
      <c r="H256" s="18">
        <v>11700000</v>
      </c>
      <c r="I256" s="20">
        <v>5652.86</v>
      </c>
      <c r="J256" s="18">
        <f t="shared" ref="J256:J263" si="77">ROUND(F256/I256,0)</f>
        <v>594658</v>
      </c>
      <c r="K256" s="18">
        <f t="shared" ref="K256:K263" si="78">ROUND(H256/I256,0)</f>
        <v>2070</v>
      </c>
      <c r="L256" s="18"/>
      <c r="M256" s="21"/>
    </row>
    <row r="257" spans="1:13" s="12" customFormat="1" ht="15.75">
      <c r="A257" s="11"/>
      <c r="B257" s="12" t="s">
        <v>506</v>
      </c>
      <c r="C257" s="12" t="s">
        <v>507</v>
      </c>
      <c r="D257" s="18">
        <v>12844433895</v>
      </c>
      <c r="E257" s="18">
        <v>1236471</v>
      </c>
      <c r="F257" s="18">
        <f t="shared" si="76"/>
        <v>12845670366</v>
      </c>
      <c r="G257" s="19">
        <f t="shared" si="64"/>
        <v>3.2695799999999999</v>
      </c>
      <c r="H257" s="18">
        <v>42000000</v>
      </c>
      <c r="I257" s="20">
        <v>14936.070000000002</v>
      </c>
      <c r="J257" s="18">
        <f t="shared" si="77"/>
        <v>860044</v>
      </c>
      <c r="K257" s="18">
        <f t="shared" si="78"/>
        <v>2812</v>
      </c>
      <c r="L257" s="18"/>
      <c r="M257" s="21"/>
    </row>
    <row r="258" spans="1:13" s="12" customFormat="1" ht="15.75">
      <c r="A258" s="11"/>
      <c r="B258" s="12" t="s">
        <v>508</v>
      </c>
      <c r="C258" s="12" t="s">
        <v>509</v>
      </c>
      <c r="D258" s="18">
        <v>5525834439</v>
      </c>
      <c r="E258" s="18">
        <v>13603991</v>
      </c>
      <c r="F258" s="18">
        <f t="shared" si="76"/>
        <v>5539438430</v>
      </c>
      <c r="G258" s="19">
        <f t="shared" si="64"/>
        <v>2.9871300000000001</v>
      </c>
      <c r="H258" s="18">
        <v>16547000</v>
      </c>
      <c r="I258" s="20">
        <v>7040.5</v>
      </c>
      <c r="J258" s="18">
        <f t="shared" si="77"/>
        <v>786796</v>
      </c>
      <c r="K258" s="18">
        <f t="shared" si="78"/>
        <v>2350</v>
      </c>
      <c r="L258" s="18"/>
      <c r="M258" s="21"/>
    </row>
    <row r="259" spans="1:13" s="12" customFormat="1" ht="15.75">
      <c r="A259" s="11"/>
      <c r="B259" s="12" t="s">
        <v>510</v>
      </c>
      <c r="C259" s="12" t="s">
        <v>511</v>
      </c>
      <c r="D259" s="18">
        <v>9479792295</v>
      </c>
      <c r="E259" s="18">
        <v>9376675</v>
      </c>
      <c r="F259" s="18">
        <f t="shared" si="76"/>
        <v>9489168970</v>
      </c>
      <c r="G259" s="19">
        <f t="shared" si="64"/>
        <v>2.85589</v>
      </c>
      <c r="H259" s="18">
        <v>27100000</v>
      </c>
      <c r="I259" s="20">
        <v>9641.31</v>
      </c>
      <c r="J259" s="18">
        <f t="shared" si="77"/>
        <v>984220</v>
      </c>
      <c r="K259" s="18">
        <f t="shared" si="78"/>
        <v>2811</v>
      </c>
      <c r="L259" s="18"/>
      <c r="M259" s="21"/>
    </row>
    <row r="260" spans="1:13" s="12" customFormat="1" ht="15.75">
      <c r="A260" s="11"/>
      <c r="B260" s="12" t="s">
        <v>512</v>
      </c>
      <c r="C260" s="12" t="s">
        <v>513</v>
      </c>
      <c r="D260" s="18">
        <v>559837884</v>
      </c>
      <c r="E260" s="18">
        <v>8840829</v>
      </c>
      <c r="F260" s="18">
        <f t="shared" si="76"/>
        <v>568678713</v>
      </c>
      <c r="G260" s="19">
        <f t="shared" si="64"/>
        <v>2.9718</v>
      </c>
      <c r="H260" s="18">
        <v>1690000</v>
      </c>
      <c r="I260" s="20">
        <v>855.74</v>
      </c>
      <c r="J260" s="18">
        <f t="shared" si="77"/>
        <v>664546</v>
      </c>
      <c r="K260" s="18">
        <f t="shared" si="78"/>
        <v>1975</v>
      </c>
      <c r="L260" s="18"/>
      <c r="M260" s="21"/>
    </row>
    <row r="261" spans="1:13" s="12" customFormat="1" ht="15.75">
      <c r="A261" s="11"/>
      <c r="B261" s="12" t="s">
        <v>514</v>
      </c>
      <c r="C261" s="12" t="s">
        <v>515</v>
      </c>
      <c r="D261" s="18">
        <v>1145141345</v>
      </c>
      <c r="E261" s="18">
        <v>5135546</v>
      </c>
      <c r="F261" s="18">
        <f t="shared" si="76"/>
        <v>1150276891</v>
      </c>
      <c r="G261" s="19">
        <f t="shared" si="64"/>
        <v>1.9708300000000001</v>
      </c>
      <c r="H261" s="18">
        <v>2267000</v>
      </c>
      <c r="I261" s="20">
        <v>886.06999999999994</v>
      </c>
      <c r="J261" s="18">
        <f t="shared" si="77"/>
        <v>1298178</v>
      </c>
      <c r="K261" s="18">
        <f t="shared" si="78"/>
        <v>2558</v>
      </c>
      <c r="L261" s="18"/>
      <c r="M261" s="21"/>
    </row>
    <row r="262" spans="1:13" s="12" customFormat="1" ht="15.75">
      <c r="A262" s="11"/>
      <c r="B262" s="12" t="s">
        <v>516</v>
      </c>
      <c r="C262" s="12" t="s">
        <v>517</v>
      </c>
      <c r="D262" s="18">
        <v>1215184488</v>
      </c>
      <c r="E262" s="18">
        <v>18610238</v>
      </c>
      <c r="F262" s="18">
        <f t="shared" si="76"/>
        <v>1233794726</v>
      </c>
      <c r="G262" s="19">
        <f t="shared" si="64"/>
        <v>3.33928</v>
      </c>
      <c r="H262" s="18">
        <v>4119985</v>
      </c>
      <c r="I262" s="20">
        <v>2264.2800000000002</v>
      </c>
      <c r="J262" s="18">
        <f t="shared" si="77"/>
        <v>544895</v>
      </c>
      <c r="K262" s="18">
        <f t="shared" si="78"/>
        <v>1820</v>
      </c>
      <c r="L262" s="18"/>
      <c r="M262" s="21"/>
    </row>
    <row r="263" spans="1:13" s="12" customFormat="1" ht="15.75">
      <c r="A263" s="11"/>
      <c r="B263" s="12" t="s">
        <v>518</v>
      </c>
      <c r="C263" s="12" t="s">
        <v>519</v>
      </c>
      <c r="D263" s="18">
        <v>1075073096</v>
      </c>
      <c r="E263" s="18">
        <v>17885211</v>
      </c>
      <c r="F263" s="18">
        <f t="shared" si="76"/>
        <v>1092958307</v>
      </c>
      <c r="G263" s="19">
        <f t="shared" si="64"/>
        <v>2.8069899999999999</v>
      </c>
      <c r="H263" s="18">
        <v>3067927</v>
      </c>
      <c r="I263" s="20">
        <v>1238.71</v>
      </c>
      <c r="J263" s="18">
        <f t="shared" si="77"/>
        <v>882336</v>
      </c>
      <c r="K263" s="18">
        <f t="shared" si="78"/>
        <v>2477</v>
      </c>
      <c r="L263" s="18"/>
      <c r="M263" s="21"/>
    </row>
    <row r="264" spans="1:13" s="12" customFormat="1" ht="15.75">
      <c r="A264" s="11"/>
      <c r="B264" s="12" t="s">
        <v>520</v>
      </c>
      <c r="C264" s="12" t="s">
        <v>521</v>
      </c>
      <c r="D264" s="18">
        <v>382976116</v>
      </c>
      <c r="E264" s="18">
        <v>57345891</v>
      </c>
      <c r="F264" s="18">
        <f>D264+E264</f>
        <v>440322007</v>
      </c>
      <c r="G264" s="19">
        <f t="shared" si="64"/>
        <v>2.2642500000000001</v>
      </c>
      <c r="H264" s="18">
        <v>997000</v>
      </c>
      <c r="I264" s="20">
        <v>483.31</v>
      </c>
      <c r="J264" s="18">
        <f>ROUND(F264/I264,0)</f>
        <v>911055</v>
      </c>
      <c r="K264" s="18">
        <f>ROUND(H264/I264,0)</f>
        <v>2063</v>
      </c>
      <c r="L264" s="18"/>
      <c r="M264" s="21"/>
    </row>
    <row r="265" spans="1:13" s="12" customFormat="1" ht="15.75">
      <c r="A265" s="11"/>
      <c r="B265" s="12" t="s">
        <v>522</v>
      </c>
      <c r="C265" s="12" t="s">
        <v>523</v>
      </c>
      <c r="D265" s="18">
        <v>99351674</v>
      </c>
      <c r="E265" s="18">
        <v>96300</v>
      </c>
      <c r="F265" s="18">
        <f t="shared" ref="F265:F271" si="79">D265+E265</f>
        <v>99447974</v>
      </c>
      <c r="G265" s="19">
        <f t="shared" si="64"/>
        <v>1.0613600000000001</v>
      </c>
      <c r="H265" s="18">
        <v>105550</v>
      </c>
      <c r="I265" s="20">
        <v>42.4</v>
      </c>
      <c r="J265" s="18">
        <f t="shared" ref="J265:J271" si="80">ROUND(F265/I265,0)</f>
        <v>2345471</v>
      </c>
      <c r="K265" s="18">
        <f t="shared" ref="K265:K271" si="81">ROUND(H265/I265,0)</f>
        <v>2489</v>
      </c>
      <c r="L265" s="18"/>
      <c r="M265" s="21"/>
    </row>
    <row r="266" spans="1:13" s="12" customFormat="1" ht="15.75">
      <c r="A266" s="11"/>
      <c r="B266" s="12" t="s">
        <v>524</v>
      </c>
      <c r="C266" s="12" t="s">
        <v>525</v>
      </c>
      <c r="D266" s="18">
        <v>3528895128</v>
      </c>
      <c r="E266" s="18">
        <v>79950</v>
      </c>
      <c r="F266" s="18">
        <f t="shared" si="79"/>
        <v>3528975078</v>
      </c>
      <c r="G266" s="19">
        <f t="shared" si="64"/>
        <v>3.3119200000000002</v>
      </c>
      <c r="H266" s="18">
        <v>11687674</v>
      </c>
      <c r="I266" s="20">
        <v>5713.04</v>
      </c>
      <c r="J266" s="18">
        <f t="shared" si="80"/>
        <v>617705</v>
      </c>
      <c r="K266" s="18">
        <f t="shared" si="81"/>
        <v>2046</v>
      </c>
      <c r="L266" s="18"/>
      <c r="M266" s="21"/>
    </row>
    <row r="267" spans="1:13" s="12" customFormat="1" ht="15.75">
      <c r="A267" s="11"/>
      <c r="B267" s="12" t="s">
        <v>526</v>
      </c>
      <c r="C267" s="12" t="s">
        <v>527</v>
      </c>
      <c r="D267" s="18">
        <v>1095637799</v>
      </c>
      <c r="E267" s="18">
        <v>0</v>
      </c>
      <c r="F267" s="18">
        <f t="shared" si="79"/>
        <v>1095637799</v>
      </c>
      <c r="G267" s="19">
        <f t="shared" si="64"/>
        <v>2.0992299999999999</v>
      </c>
      <c r="H267" s="18">
        <v>2300000</v>
      </c>
      <c r="I267" s="20">
        <v>1425.19</v>
      </c>
      <c r="J267" s="18">
        <f t="shared" si="80"/>
        <v>768766</v>
      </c>
      <c r="K267" s="18">
        <f t="shared" si="81"/>
        <v>1614</v>
      </c>
      <c r="L267" s="18"/>
      <c r="M267" s="21"/>
    </row>
    <row r="268" spans="1:13" s="12" customFormat="1" ht="15.75">
      <c r="A268" s="11"/>
      <c r="B268" s="12" t="s">
        <v>528</v>
      </c>
      <c r="C268" s="12" t="s">
        <v>529</v>
      </c>
      <c r="D268" s="18">
        <v>234216963</v>
      </c>
      <c r="E268" s="18">
        <v>0</v>
      </c>
      <c r="F268" s="18">
        <f t="shared" si="79"/>
        <v>234216963</v>
      </c>
      <c r="G268" s="19">
        <f t="shared" si="64"/>
        <v>1.47092</v>
      </c>
      <c r="H268" s="18">
        <v>344515</v>
      </c>
      <c r="I268" s="20">
        <v>201.32</v>
      </c>
      <c r="J268" s="18">
        <f t="shared" si="80"/>
        <v>1163406</v>
      </c>
      <c r="K268" s="18">
        <f t="shared" si="81"/>
        <v>1711</v>
      </c>
      <c r="L268" s="18"/>
      <c r="M268" s="21"/>
    </row>
    <row r="269" spans="1:13" s="12" customFormat="1" ht="15.75">
      <c r="A269" s="11"/>
      <c r="B269" s="12" t="s">
        <v>530</v>
      </c>
      <c r="C269" s="12" t="s">
        <v>497</v>
      </c>
      <c r="D269" s="18">
        <v>689707058</v>
      </c>
      <c r="E269" s="18">
        <v>0</v>
      </c>
      <c r="F269" s="18">
        <f t="shared" si="79"/>
        <v>689707058</v>
      </c>
      <c r="G269" s="19">
        <f t="shared" ref="G269:G305" si="82">ROUND((H269/F269)*1000,5)</f>
        <v>1.5081199999999999</v>
      </c>
      <c r="H269" s="18">
        <v>1040158</v>
      </c>
      <c r="I269" s="20">
        <v>747.85</v>
      </c>
      <c r="J269" s="18">
        <f t="shared" si="80"/>
        <v>922253</v>
      </c>
      <c r="K269" s="18">
        <f t="shared" si="81"/>
        <v>1391</v>
      </c>
      <c r="L269" s="18"/>
      <c r="M269" s="21"/>
    </row>
    <row r="270" spans="1:13" s="12" customFormat="1" ht="15.75">
      <c r="A270" s="11"/>
      <c r="B270" s="12" t="s">
        <v>531</v>
      </c>
      <c r="C270" s="12" t="s">
        <v>532</v>
      </c>
      <c r="D270" s="18">
        <v>177600587</v>
      </c>
      <c r="E270" s="18">
        <v>79400</v>
      </c>
      <c r="F270" s="18">
        <f t="shared" si="79"/>
        <v>177679987</v>
      </c>
      <c r="G270" s="19">
        <f t="shared" si="82"/>
        <v>1.8127899999999999</v>
      </c>
      <c r="H270" s="18">
        <v>322096</v>
      </c>
      <c r="I270" s="20">
        <v>261.70999999999998</v>
      </c>
      <c r="J270" s="18">
        <f t="shared" si="80"/>
        <v>678919</v>
      </c>
      <c r="K270" s="18">
        <f t="shared" si="81"/>
        <v>1231</v>
      </c>
      <c r="L270" s="18"/>
      <c r="M270" s="21"/>
    </row>
    <row r="271" spans="1:13" s="12" customFormat="1" ht="15.75">
      <c r="A271" s="11"/>
      <c r="B271" s="12" t="s">
        <v>533</v>
      </c>
      <c r="C271" s="12" t="s">
        <v>534</v>
      </c>
      <c r="D271" s="18">
        <v>382612670</v>
      </c>
      <c r="E271" s="18">
        <v>0</v>
      </c>
      <c r="F271" s="18">
        <f t="shared" si="79"/>
        <v>382612670</v>
      </c>
      <c r="G271" s="19">
        <f t="shared" si="82"/>
        <v>1.4455499999999999</v>
      </c>
      <c r="H271" s="18">
        <v>553086</v>
      </c>
      <c r="I271" s="20">
        <v>250.18</v>
      </c>
      <c r="J271" s="18">
        <f t="shared" si="80"/>
        <v>1529350</v>
      </c>
      <c r="K271" s="18">
        <f t="shared" si="81"/>
        <v>2211</v>
      </c>
      <c r="L271" s="18"/>
      <c r="M271" s="21"/>
    </row>
    <row r="272" spans="1:13" s="12" customFormat="1" ht="15.75">
      <c r="A272" s="11"/>
      <c r="B272" s="12" t="s">
        <v>535</v>
      </c>
      <c r="C272" s="12" t="s">
        <v>536</v>
      </c>
      <c r="D272" s="18">
        <v>15793528063</v>
      </c>
      <c r="E272" s="18">
        <v>3438720</v>
      </c>
      <c r="F272" s="18">
        <f t="shared" ref="F272:F278" si="83">D272+E272</f>
        <v>15796966783</v>
      </c>
      <c r="G272" s="19">
        <f t="shared" si="82"/>
        <v>2.2092800000000001</v>
      </c>
      <c r="H272" s="18">
        <v>34900000</v>
      </c>
      <c r="I272" s="20">
        <v>11441.57</v>
      </c>
      <c r="J272" s="18">
        <f t="shared" ref="J272:J278" si="84">ROUND(F272/I272,0)</f>
        <v>1380664</v>
      </c>
      <c r="K272" s="18">
        <f t="shared" ref="K272:K278" si="85">ROUND(H272/I272,0)</f>
        <v>3050</v>
      </c>
      <c r="L272" s="18"/>
      <c r="M272" s="21"/>
    </row>
    <row r="273" spans="1:13" s="12" customFormat="1" ht="15.75">
      <c r="A273" s="11"/>
      <c r="B273" s="12" t="s">
        <v>537</v>
      </c>
      <c r="C273" s="12" t="s">
        <v>538</v>
      </c>
      <c r="D273" s="18">
        <v>4784090312</v>
      </c>
      <c r="E273" s="18">
        <v>614788</v>
      </c>
      <c r="F273" s="18">
        <f t="shared" si="83"/>
        <v>4784705100</v>
      </c>
      <c r="G273" s="19">
        <f t="shared" si="82"/>
        <v>3.1475300000000002</v>
      </c>
      <c r="H273" s="18">
        <v>15060000</v>
      </c>
      <c r="I273" s="20">
        <v>4995.53</v>
      </c>
      <c r="J273" s="18">
        <f t="shared" si="84"/>
        <v>957797</v>
      </c>
      <c r="K273" s="18">
        <f t="shared" si="85"/>
        <v>3015</v>
      </c>
      <c r="L273" s="18"/>
      <c r="M273" s="21"/>
    </row>
    <row r="274" spans="1:13" s="12" customFormat="1" ht="15.75">
      <c r="A274" s="11"/>
      <c r="B274" s="12" t="s">
        <v>539</v>
      </c>
      <c r="C274" s="12" t="s">
        <v>540</v>
      </c>
      <c r="D274" s="18">
        <v>4290241381</v>
      </c>
      <c r="E274" s="18">
        <v>239433</v>
      </c>
      <c r="F274" s="18">
        <f t="shared" si="83"/>
        <v>4290480814</v>
      </c>
      <c r="G274" s="19">
        <f t="shared" si="82"/>
        <v>1.2826900000000001</v>
      </c>
      <c r="H274" s="18">
        <v>5503375</v>
      </c>
      <c r="I274" s="20">
        <v>2184.91</v>
      </c>
      <c r="J274" s="18">
        <f t="shared" si="84"/>
        <v>1963688</v>
      </c>
      <c r="K274" s="18">
        <f t="shared" si="85"/>
        <v>2519</v>
      </c>
      <c r="L274" s="18"/>
      <c r="M274" s="21"/>
    </row>
    <row r="275" spans="1:13" s="12" customFormat="1" ht="15.75">
      <c r="A275" s="11"/>
      <c r="B275" s="12" t="s">
        <v>541</v>
      </c>
      <c r="C275" s="12" t="s">
        <v>542</v>
      </c>
      <c r="D275" s="18">
        <v>2614394123</v>
      </c>
      <c r="E275" s="18">
        <v>176961</v>
      </c>
      <c r="F275" s="18">
        <f t="shared" si="83"/>
        <v>2614571084</v>
      </c>
      <c r="G275" s="19">
        <f t="shared" si="82"/>
        <v>2.39045</v>
      </c>
      <c r="H275" s="18">
        <v>6250000</v>
      </c>
      <c r="I275" s="20">
        <v>3190.13</v>
      </c>
      <c r="J275" s="18">
        <f t="shared" si="84"/>
        <v>819581</v>
      </c>
      <c r="K275" s="18">
        <f t="shared" si="85"/>
        <v>1959</v>
      </c>
      <c r="L275" s="18"/>
      <c r="M275" s="21"/>
    </row>
    <row r="276" spans="1:13" s="12" customFormat="1" ht="15.75">
      <c r="A276" s="11"/>
      <c r="B276" s="12" t="s">
        <v>543</v>
      </c>
      <c r="C276" s="12" t="s">
        <v>544</v>
      </c>
      <c r="D276" s="18">
        <v>1329861517</v>
      </c>
      <c r="E276" s="18">
        <v>102706</v>
      </c>
      <c r="F276" s="18">
        <f t="shared" si="83"/>
        <v>1329964223</v>
      </c>
      <c r="G276" s="19">
        <f t="shared" si="82"/>
        <v>3.1767799999999999</v>
      </c>
      <c r="H276" s="18">
        <v>4225000</v>
      </c>
      <c r="I276" s="20">
        <v>1751.49</v>
      </c>
      <c r="J276" s="18">
        <f t="shared" si="84"/>
        <v>759333</v>
      </c>
      <c r="K276" s="18">
        <f t="shared" si="85"/>
        <v>2412</v>
      </c>
      <c r="L276" s="18"/>
      <c r="M276" s="21"/>
    </row>
    <row r="277" spans="1:13" s="12" customFormat="1" ht="15.75">
      <c r="A277" s="11"/>
      <c r="B277" s="12" t="s">
        <v>545</v>
      </c>
      <c r="C277" s="12" t="s">
        <v>546</v>
      </c>
      <c r="D277" s="18">
        <v>1111499765</v>
      </c>
      <c r="E277" s="18">
        <v>3361932</v>
      </c>
      <c r="F277" s="18">
        <f t="shared" si="83"/>
        <v>1114861697</v>
      </c>
      <c r="G277" s="19">
        <f t="shared" si="82"/>
        <v>3.4981900000000001</v>
      </c>
      <c r="H277" s="18">
        <v>3900000</v>
      </c>
      <c r="I277" s="20">
        <v>1744.47</v>
      </c>
      <c r="J277" s="18">
        <f t="shared" si="84"/>
        <v>639083</v>
      </c>
      <c r="K277" s="18">
        <f t="shared" si="85"/>
        <v>2236</v>
      </c>
      <c r="L277" s="18"/>
      <c r="M277" s="21"/>
    </row>
    <row r="278" spans="1:13" s="12" customFormat="1" ht="15.75">
      <c r="A278" s="11"/>
      <c r="B278" s="12" t="s">
        <v>547</v>
      </c>
      <c r="C278" s="12" t="s">
        <v>548</v>
      </c>
      <c r="D278" s="18">
        <v>1812271573</v>
      </c>
      <c r="E278" s="18">
        <v>42665401</v>
      </c>
      <c r="F278" s="18">
        <f t="shared" si="83"/>
        <v>1854936974</v>
      </c>
      <c r="G278" s="19">
        <f t="shared" si="82"/>
        <v>3.2184400000000002</v>
      </c>
      <c r="H278" s="18">
        <v>5970000</v>
      </c>
      <c r="I278" s="20">
        <v>1810.98</v>
      </c>
      <c r="J278" s="18">
        <f t="shared" si="84"/>
        <v>1024272</v>
      </c>
      <c r="K278" s="18">
        <f t="shared" si="85"/>
        <v>3297</v>
      </c>
      <c r="L278" s="18"/>
      <c r="M278" s="21"/>
    </row>
    <row r="279" spans="1:13" s="12" customFormat="1" ht="15.75">
      <c r="A279" s="11"/>
      <c r="B279" s="12" t="s">
        <v>549</v>
      </c>
      <c r="C279" s="12" t="s">
        <v>550</v>
      </c>
      <c r="D279" s="18">
        <v>202660568</v>
      </c>
      <c r="E279" s="18">
        <v>0</v>
      </c>
      <c r="F279" s="18">
        <f t="shared" ref="F279:F291" si="86">D279+E279</f>
        <v>202660568</v>
      </c>
      <c r="G279" s="19">
        <f t="shared" si="82"/>
        <v>3.0297000000000001</v>
      </c>
      <c r="H279" s="18">
        <v>614000</v>
      </c>
      <c r="I279" s="20">
        <v>62.63</v>
      </c>
      <c r="J279" s="18">
        <f t="shared" ref="J279:J291" si="87">ROUND(F279/I279,0)</f>
        <v>3235839</v>
      </c>
      <c r="K279" s="18">
        <f t="shared" ref="K279:K291" si="88">ROUND(H279/I279,0)</f>
        <v>9804</v>
      </c>
      <c r="L279" s="18"/>
      <c r="M279" s="21"/>
    </row>
    <row r="280" spans="1:13" s="12" customFormat="1" ht="15.75">
      <c r="A280" s="11"/>
      <c r="B280" s="12" t="s">
        <v>551</v>
      </c>
      <c r="C280" s="12" t="s">
        <v>552</v>
      </c>
      <c r="D280" s="18">
        <v>47466788</v>
      </c>
      <c r="E280" s="18">
        <v>0</v>
      </c>
      <c r="F280" s="18">
        <f t="shared" si="86"/>
        <v>47466788</v>
      </c>
      <c r="G280" s="19">
        <f t="shared" si="82"/>
        <v>3.5814499999999998</v>
      </c>
      <c r="H280" s="18">
        <v>170000</v>
      </c>
      <c r="I280" s="20">
        <v>52.6</v>
      </c>
      <c r="J280" s="18">
        <f t="shared" si="87"/>
        <v>902410</v>
      </c>
      <c r="K280" s="18">
        <f t="shared" si="88"/>
        <v>3232</v>
      </c>
      <c r="L280" s="18"/>
      <c r="M280" s="21"/>
    </row>
    <row r="281" spans="1:13" s="12" customFormat="1" ht="15.75">
      <c r="A281" s="11"/>
      <c r="B281" s="12" t="s">
        <v>553</v>
      </c>
      <c r="C281" s="12" t="s">
        <v>554</v>
      </c>
      <c r="D281" s="18">
        <v>79676787</v>
      </c>
      <c r="E281" s="18">
        <v>178815</v>
      </c>
      <c r="F281" s="18">
        <f t="shared" si="86"/>
        <v>79855602</v>
      </c>
      <c r="G281" s="19">
        <f t="shared" si="82"/>
        <v>1.5903700000000001</v>
      </c>
      <c r="H281" s="18">
        <v>127000</v>
      </c>
      <c r="I281" s="20">
        <v>192.16</v>
      </c>
      <c r="J281" s="18">
        <f t="shared" si="87"/>
        <v>415568</v>
      </c>
      <c r="K281" s="18">
        <f t="shared" si="88"/>
        <v>661</v>
      </c>
      <c r="L281" s="18"/>
      <c r="M281" s="21"/>
    </row>
    <row r="282" spans="1:13" s="12" customFormat="1" ht="15.75">
      <c r="A282" s="11"/>
      <c r="B282" s="12" t="s">
        <v>555</v>
      </c>
      <c r="C282" s="12" t="s">
        <v>556</v>
      </c>
      <c r="D282" s="18">
        <v>2268633826</v>
      </c>
      <c r="E282" s="18">
        <v>0</v>
      </c>
      <c r="F282" s="18">
        <f t="shared" si="86"/>
        <v>2268633826</v>
      </c>
      <c r="G282" s="19">
        <f t="shared" si="82"/>
        <v>2.4243700000000001</v>
      </c>
      <c r="H282" s="18">
        <v>5500000</v>
      </c>
      <c r="I282" s="20">
        <v>2851.24</v>
      </c>
      <c r="J282" s="18">
        <f t="shared" si="87"/>
        <v>795666</v>
      </c>
      <c r="K282" s="18">
        <f t="shared" si="88"/>
        <v>1929</v>
      </c>
      <c r="L282" s="18"/>
      <c r="M282" s="21"/>
    </row>
    <row r="283" spans="1:13" s="12" customFormat="1" ht="15.75">
      <c r="A283" s="11"/>
      <c r="B283" s="12" t="s">
        <v>557</v>
      </c>
      <c r="C283" s="12" t="s">
        <v>558</v>
      </c>
      <c r="D283" s="18">
        <v>437627523</v>
      </c>
      <c r="E283" s="18">
        <v>0</v>
      </c>
      <c r="F283" s="18">
        <f t="shared" si="86"/>
        <v>437627523</v>
      </c>
      <c r="G283" s="19">
        <f t="shared" si="82"/>
        <v>1.7137899999999999</v>
      </c>
      <c r="H283" s="18">
        <v>750000</v>
      </c>
      <c r="I283" s="20">
        <v>572.64</v>
      </c>
      <c r="J283" s="18">
        <f t="shared" si="87"/>
        <v>764228</v>
      </c>
      <c r="K283" s="18">
        <f t="shared" si="88"/>
        <v>1310</v>
      </c>
      <c r="L283" s="18"/>
      <c r="M283" s="21"/>
    </row>
    <row r="284" spans="1:13" s="12" customFormat="1" ht="15.75">
      <c r="A284" s="11"/>
      <c r="B284" s="12" t="s">
        <v>559</v>
      </c>
      <c r="C284" s="12" t="s">
        <v>560</v>
      </c>
      <c r="D284" s="18">
        <v>134112149</v>
      </c>
      <c r="E284" s="18">
        <v>0</v>
      </c>
      <c r="F284" s="18">
        <f t="shared" si="86"/>
        <v>134112149</v>
      </c>
      <c r="G284" s="19">
        <f t="shared" si="82"/>
        <v>2.0132400000000001</v>
      </c>
      <c r="H284" s="18">
        <v>270000</v>
      </c>
      <c r="I284" s="20">
        <v>182.65</v>
      </c>
      <c r="J284" s="18">
        <f t="shared" si="87"/>
        <v>734258</v>
      </c>
      <c r="K284" s="18">
        <f t="shared" si="88"/>
        <v>1478</v>
      </c>
      <c r="L284" s="18"/>
      <c r="M284" s="21"/>
    </row>
    <row r="285" spans="1:13" s="12" customFormat="1" ht="15.75">
      <c r="A285" s="11"/>
      <c r="B285" s="12" t="s">
        <v>561</v>
      </c>
      <c r="C285" s="12" t="s">
        <v>562</v>
      </c>
      <c r="D285" s="18">
        <v>87617824</v>
      </c>
      <c r="E285" s="18">
        <v>0</v>
      </c>
      <c r="F285" s="18">
        <f t="shared" si="86"/>
        <v>87617824</v>
      </c>
      <c r="G285" s="19">
        <f t="shared" si="82"/>
        <v>1.8831800000000001</v>
      </c>
      <c r="H285" s="18">
        <v>165000</v>
      </c>
      <c r="I285" s="20">
        <v>112.26</v>
      </c>
      <c r="J285" s="18">
        <f t="shared" si="87"/>
        <v>780490</v>
      </c>
      <c r="K285" s="18">
        <f t="shared" si="88"/>
        <v>1470</v>
      </c>
      <c r="L285" s="18"/>
      <c r="M285" s="21"/>
    </row>
    <row r="286" spans="1:13" s="12" customFormat="1" ht="15.75">
      <c r="A286" s="11"/>
      <c r="B286" s="12" t="s">
        <v>563</v>
      </c>
      <c r="C286" s="12" t="s">
        <v>564</v>
      </c>
      <c r="D286" s="18">
        <v>43384675</v>
      </c>
      <c r="E286" s="18">
        <v>0</v>
      </c>
      <c r="F286" s="18">
        <f t="shared" si="86"/>
        <v>43384675</v>
      </c>
      <c r="G286" s="19">
        <f t="shared" si="82"/>
        <v>2.53546</v>
      </c>
      <c r="H286" s="18">
        <v>110000</v>
      </c>
      <c r="I286" s="20">
        <v>47.7</v>
      </c>
      <c r="J286" s="18">
        <f t="shared" si="87"/>
        <v>909532</v>
      </c>
      <c r="K286" s="18">
        <f t="shared" si="88"/>
        <v>2306</v>
      </c>
      <c r="L286" s="18"/>
      <c r="M286" s="21"/>
    </row>
    <row r="287" spans="1:13" s="12" customFormat="1" ht="15.75">
      <c r="A287" s="11"/>
      <c r="B287" s="12" t="s">
        <v>565</v>
      </c>
      <c r="C287" s="12" t="s">
        <v>566</v>
      </c>
      <c r="D287" s="18">
        <v>153179924</v>
      </c>
      <c r="E287" s="18">
        <v>0</v>
      </c>
      <c r="F287" s="18">
        <f t="shared" si="86"/>
        <v>153179924</v>
      </c>
      <c r="G287" s="19">
        <f t="shared" si="82"/>
        <v>3.2441300000000002</v>
      </c>
      <c r="H287" s="18">
        <v>496935</v>
      </c>
      <c r="I287" s="20">
        <v>149.13999999999999</v>
      </c>
      <c r="J287" s="18">
        <f t="shared" si="87"/>
        <v>1027088</v>
      </c>
      <c r="K287" s="18">
        <f t="shared" si="88"/>
        <v>3332</v>
      </c>
      <c r="L287" s="18"/>
      <c r="M287" s="21"/>
    </row>
    <row r="288" spans="1:13" s="12" customFormat="1" ht="15.75">
      <c r="A288" s="11"/>
      <c r="B288" s="12" t="s">
        <v>567</v>
      </c>
      <c r="C288" s="12" t="s">
        <v>568</v>
      </c>
      <c r="D288" s="18">
        <v>118587191</v>
      </c>
      <c r="E288" s="18">
        <v>0</v>
      </c>
      <c r="F288" s="18">
        <f t="shared" si="86"/>
        <v>118587191</v>
      </c>
      <c r="G288" s="19">
        <f t="shared" si="82"/>
        <v>3.1200700000000001</v>
      </c>
      <c r="H288" s="18">
        <v>370000</v>
      </c>
      <c r="I288" s="20">
        <v>89.23</v>
      </c>
      <c r="J288" s="18">
        <f t="shared" si="87"/>
        <v>1329006</v>
      </c>
      <c r="K288" s="18">
        <f t="shared" si="88"/>
        <v>4147</v>
      </c>
      <c r="L288" s="18"/>
      <c r="M288" s="21"/>
    </row>
    <row r="289" spans="1:13" s="12" customFormat="1" ht="15.75">
      <c r="A289" s="11"/>
      <c r="B289" s="12" t="s">
        <v>569</v>
      </c>
      <c r="C289" s="12" t="s">
        <v>570</v>
      </c>
      <c r="D289" s="18">
        <v>174755280</v>
      </c>
      <c r="E289" s="18">
        <v>79524</v>
      </c>
      <c r="F289" s="18">
        <f t="shared" si="86"/>
        <v>174834804</v>
      </c>
      <c r="G289" s="19">
        <f t="shared" si="82"/>
        <v>1.7444999999999999</v>
      </c>
      <c r="H289" s="18">
        <v>305000</v>
      </c>
      <c r="I289" s="20">
        <v>171.01</v>
      </c>
      <c r="J289" s="18">
        <f t="shared" si="87"/>
        <v>1022366</v>
      </c>
      <c r="K289" s="18">
        <f t="shared" si="88"/>
        <v>1784</v>
      </c>
      <c r="L289" s="18"/>
      <c r="M289" s="21"/>
    </row>
    <row r="290" spans="1:13" s="12" customFormat="1" ht="15.75">
      <c r="A290" s="11"/>
      <c r="B290" s="12" t="s">
        <v>571</v>
      </c>
      <c r="C290" s="12" t="s">
        <v>572</v>
      </c>
      <c r="D290" s="18">
        <v>220424301</v>
      </c>
      <c r="E290" s="18">
        <v>0</v>
      </c>
      <c r="F290" s="18">
        <f t="shared" si="86"/>
        <v>220424301</v>
      </c>
      <c r="G290" s="19">
        <f t="shared" si="82"/>
        <v>2.31372</v>
      </c>
      <c r="H290" s="18">
        <v>510000</v>
      </c>
      <c r="I290" s="20">
        <v>150.58000000000001</v>
      </c>
      <c r="J290" s="18">
        <f t="shared" si="87"/>
        <v>1463835</v>
      </c>
      <c r="K290" s="18">
        <f t="shared" si="88"/>
        <v>3387</v>
      </c>
      <c r="L290" s="18"/>
      <c r="M290" s="21"/>
    </row>
    <row r="291" spans="1:13" s="12" customFormat="1" ht="15.75">
      <c r="A291" s="11"/>
      <c r="B291" s="12" t="s">
        <v>573</v>
      </c>
      <c r="C291" s="12" t="s">
        <v>574</v>
      </c>
      <c r="D291" s="18">
        <v>173194279</v>
      </c>
      <c r="E291" s="18">
        <v>0</v>
      </c>
      <c r="F291" s="18">
        <f t="shared" si="86"/>
        <v>173194279</v>
      </c>
      <c r="G291" s="19">
        <f t="shared" si="82"/>
        <v>3.90313</v>
      </c>
      <c r="H291" s="18">
        <v>676000</v>
      </c>
      <c r="I291" s="20">
        <v>113.8</v>
      </c>
      <c r="J291" s="18">
        <f t="shared" si="87"/>
        <v>1521918</v>
      </c>
      <c r="K291" s="18">
        <f t="shared" si="88"/>
        <v>5940</v>
      </c>
      <c r="L291" s="18"/>
      <c r="M291" s="21"/>
    </row>
    <row r="292" spans="1:13" s="12" customFormat="1" ht="15.75">
      <c r="A292" s="11"/>
      <c r="B292" s="12" t="s">
        <v>575</v>
      </c>
      <c r="C292" s="12" t="s">
        <v>576</v>
      </c>
      <c r="D292" s="18">
        <v>523570149</v>
      </c>
      <c r="E292" s="18">
        <v>0</v>
      </c>
      <c r="F292" s="18">
        <f t="shared" ref="F292:F304" si="89">D292+E292</f>
        <v>523570149</v>
      </c>
      <c r="G292" s="19">
        <f t="shared" si="82"/>
        <v>1.7619400000000001</v>
      </c>
      <c r="H292" s="18">
        <v>922500</v>
      </c>
      <c r="I292" s="20">
        <v>762.14</v>
      </c>
      <c r="J292" s="18">
        <f t="shared" ref="J292:J306" si="90">ROUND(F292/I292,0)</f>
        <v>686974</v>
      </c>
      <c r="K292" s="18">
        <f t="shared" ref="K292:K306" si="91">ROUND(H292/I292,0)</f>
        <v>1210</v>
      </c>
      <c r="L292" s="18"/>
      <c r="M292" s="21"/>
    </row>
    <row r="293" spans="1:13" s="12" customFormat="1" ht="15.75">
      <c r="B293" s="12" t="s">
        <v>577</v>
      </c>
      <c r="C293" s="12" t="s">
        <v>578</v>
      </c>
      <c r="D293" s="18">
        <v>934570055</v>
      </c>
      <c r="E293" s="18">
        <v>3464568.5</v>
      </c>
      <c r="F293" s="18">
        <f t="shared" si="89"/>
        <v>938034623.5</v>
      </c>
      <c r="G293" s="19">
        <f t="shared" si="82"/>
        <v>3.3037200000000002</v>
      </c>
      <c r="H293" s="18">
        <v>3099000</v>
      </c>
      <c r="I293" s="20">
        <v>1276.42</v>
      </c>
      <c r="J293" s="18">
        <f t="shared" si="90"/>
        <v>734895</v>
      </c>
      <c r="K293" s="18">
        <f t="shared" si="91"/>
        <v>2428</v>
      </c>
      <c r="L293" s="18"/>
      <c r="M293" s="21"/>
    </row>
    <row r="294" spans="1:13" s="12" customFormat="1" ht="15.75">
      <c r="B294" s="12" t="s">
        <v>579</v>
      </c>
      <c r="C294" s="12" t="s">
        <v>580</v>
      </c>
      <c r="D294" s="18">
        <v>5331897156</v>
      </c>
      <c r="E294" s="18">
        <v>0</v>
      </c>
      <c r="F294" s="18">
        <f t="shared" si="89"/>
        <v>5331897156</v>
      </c>
      <c r="G294" s="19">
        <f t="shared" si="82"/>
        <v>2.7007300000000001</v>
      </c>
      <c r="H294" s="18">
        <v>14400000</v>
      </c>
      <c r="I294" s="20">
        <v>15991.51</v>
      </c>
      <c r="J294" s="18">
        <f t="shared" si="90"/>
        <v>333420</v>
      </c>
      <c r="K294" s="18">
        <f t="shared" si="91"/>
        <v>900</v>
      </c>
      <c r="L294" s="18"/>
      <c r="M294" s="21"/>
    </row>
    <row r="295" spans="1:13" s="12" customFormat="1" ht="15.75">
      <c r="B295" s="12" t="s">
        <v>581</v>
      </c>
      <c r="C295" s="12" t="s">
        <v>472</v>
      </c>
      <c r="D295" s="18">
        <v>1685886499</v>
      </c>
      <c r="E295" s="18">
        <v>0</v>
      </c>
      <c r="F295" s="18">
        <f t="shared" si="89"/>
        <v>1685886499</v>
      </c>
      <c r="G295" s="19">
        <f t="shared" si="82"/>
        <v>1.5638700000000001</v>
      </c>
      <c r="H295" s="18">
        <v>2636505</v>
      </c>
      <c r="I295" s="20">
        <v>3175.38</v>
      </c>
      <c r="J295" s="18">
        <f t="shared" si="90"/>
        <v>530924</v>
      </c>
      <c r="K295" s="18">
        <f t="shared" si="91"/>
        <v>830</v>
      </c>
      <c r="L295" s="18"/>
      <c r="M295" s="21"/>
    </row>
    <row r="296" spans="1:13" s="12" customFormat="1" ht="15.75">
      <c r="B296" s="12" t="s">
        <v>582</v>
      </c>
      <c r="C296" s="12" t="s">
        <v>583</v>
      </c>
      <c r="D296" s="18">
        <v>1804048251</v>
      </c>
      <c r="E296" s="18">
        <v>0</v>
      </c>
      <c r="F296" s="18">
        <f t="shared" si="89"/>
        <v>1804048251</v>
      </c>
      <c r="G296" s="19">
        <f t="shared" si="82"/>
        <v>3.1766000000000001</v>
      </c>
      <c r="H296" s="18">
        <v>5730736</v>
      </c>
      <c r="I296" s="20">
        <v>3646.93</v>
      </c>
      <c r="J296" s="18">
        <f t="shared" si="90"/>
        <v>494676</v>
      </c>
      <c r="K296" s="18">
        <f t="shared" si="91"/>
        <v>1571</v>
      </c>
      <c r="L296" s="18"/>
      <c r="M296" s="21"/>
    </row>
    <row r="297" spans="1:13" s="12" customFormat="1" ht="15.75">
      <c r="B297" s="12" t="s">
        <v>584</v>
      </c>
      <c r="C297" s="12" t="s">
        <v>585</v>
      </c>
      <c r="D297" s="18">
        <v>212095834</v>
      </c>
      <c r="E297" s="18">
        <v>0</v>
      </c>
      <c r="F297" s="18">
        <f t="shared" si="89"/>
        <v>212095834</v>
      </c>
      <c r="G297" s="19">
        <f t="shared" si="82"/>
        <v>1.50875</v>
      </c>
      <c r="H297" s="18">
        <v>320000</v>
      </c>
      <c r="I297" s="20">
        <v>869.82</v>
      </c>
      <c r="J297" s="18">
        <f t="shared" si="90"/>
        <v>243839</v>
      </c>
      <c r="K297" s="18">
        <f t="shared" si="91"/>
        <v>368</v>
      </c>
      <c r="L297" s="18"/>
      <c r="M297" s="21"/>
    </row>
    <row r="298" spans="1:13" s="12" customFormat="1" ht="15.75">
      <c r="B298" s="12" t="s">
        <v>586</v>
      </c>
      <c r="C298" s="12" t="s">
        <v>587</v>
      </c>
      <c r="D298" s="18">
        <v>903199848</v>
      </c>
      <c r="E298" s="18">
        <v>0</v>
      </c>
      <c r="F298" s="18">
        <f t="shared" si="89"/>
        <v>903199848</v>
      </c>
      <c r="G298" s="19">
        <f t="shared" si="82"/>
        <v>1.66076</v>
      </c>
      <c r="H298" s="18">
        <v>1500000</v>
      </c>
      <c r="I298" s="20">
        <v>3675.02</v>
      </c>
      <c r="J298" s="18">
        <f t="shared" si="90"/>
        <v>245767</v>
      </c>
      <c r="K298" s="18">
        <f t="shared" si="91"/>
        <v>408</v>
      </c>
      <c r="L298" s="18"/>
      <c r="M298" s="21"/>
    </row>
    <row r="299" spans="1:13" s="12" customFormat="1" ht="15.75">
      <c r="B299" s="12" t="s">
        <v>588</v>
      </c>
      <c r="C299" s="12" t="s">
        <v>589</v>
      </c>
      <c r="D299" s="18">
        <v>1490000882</v>
      </c>
      <c r="E299" s="18">
        <v>0</v>
      </c>
      <c r="F299" s="18">
        <f t="shared" si="89"/>
        <v>1490000882</v>
      </c>
      <c r="G299" s="19">
        <f t="shared" si="82"/>
        <v>1.73349</v>
      </c>
      <c r="H299" s="18">
        <v>2582904</v>
      </c>
      <c r="I299" s="20">
        <v>6729.89</v>
      </c>
      <c r="J299" s="18">
        <f t="shared" si="90"/>
        <v>221400</v>
      </c>
      <c r="K299" s="18">
        <f t="shared" si="91"/>
        <v>384</v>
      </c>
      <c r="L299" s="18"/>
      <c r="M299" s="21"/>
    </row>
    <row r="300" spans="1:13" s="12" customFormat="1" ht="15.75">
      <c r="B300" s="12" t="s">
        <v>590</v>
      </c>
      <c r="C300" s="12" t="s">
        <v>591</v>
      </c>
      <c r="D300" s="18">
        <v>652632785</v>
      </c>
      <c r="E300" s="18">
        <v>0</v>
      </c>
      <c r="F300" s="18">
        <f t="shared" si="89"/>
        <v>652632785</v>
      </c>
      <c r="G300" s="19">
        <f t="shared" si="82"/>
        <v>2.02258</v>
      </c>
      <c r="H300" s="18">
        <v>1320000</v>
      </c>
      <c r="I300" s="20">
        <v>4202.3</v>
      </c>
      <c r="J300" s="18">
        <f t="shared" si="90"/>
        <v>155304</v>
      </c>
      <c r="K300" s="18">
        <f t="shared" si="91"/>
        <v>314</v>
      </c>
      <c r="L300" s="18"/>
      <c r="M300" s="21"/>
    </row>
    <row r="301" spans="1:13" s="12" customFormat="1" ht="15.75">
      <c r="B301" s="12" t="s">
        <v>592</v>
      </c>
      <c r="C301" s="12" t="s">
        <v>593</v>
      </c>
      <c r="D301" s="18">
        <v>544517305</v>
      </c>
      <c r="E301" s="18">
        <v>173851</v>
      </c>
      <c r="F301" s="18">
        <f t="shared" si="89"/>
        <v>544691156</v>
      </c>
      <c r="G301" s="19">
        <f t="shared" si="82"/>
        <v>2.5702600000000002</v>
      </c>
      <c r="H301" s="18">
        <v>1400000</v>
      </c>
      <c r="I301" s="20">
        <v>1120.93</v>
      </c>
      <c r="J301" s="18">
        <f t="shared" si="90"/>
        <v>485928</v>
      </c>
      <c r="K301" s="18">
        <f t="shared" si="91"/>
        <v>1249</v>
      </c>
      <c r="L301" s="18"/>
      <c r="M301" s="21"/>
    </row>
    <row r="302" spans="1:13" s="12" customFormat="1" ht="15.75">
      <c r="B302" s="12" t="s">
        <v>594</v>
      </c>
      <c r="C302" s="12" t="s">
        <v>595</v>
      </c>
      <c r="D302" s="18">
        <v>353044154</v>
      </c>
      <c r="E302" s="18">
        <v>0</v>
      </c>
      <c r="F302" s="18">
        <f t="shared" si="89"/>
        <v>353044154</v>
      </c>
      <c r="G302" s="19">
        <f t="shared" si="82"/>
        <v>1.77315</v>
      </c>
      <c r="H302" s="18">
        <v>626000</v>
      </c>
      <c r="I302" s="20">
        <v>1428.43</v>
      </c>
      <c r="J302" s="18">
        <f t="shared" si="90"/>
        <v>247155</v>
      </c>
      <c r="K302" s="18">
        <f t="shared" si="91"/>
        <v>438</v>
      </c>
      <c r="L302" s="18"/>
      <c r="M302" s="21"/>
    </row>
    <row r="303" spans="1:13" s="12" customFormat="1" ht="15.75">
      <c r="B303" s="12" t="s">
        <v>596</v>
      </c>
      <c r="C303" s="12" t="s">
        <v>597</v>
      </c>
      <c r="D303" s="18">
        <v>479971758</v>
      </c>
      <c r="E303" s="18">
        <v>0</v>
      </c>
      <c r="F303" s="18">
        <f t="shared" si="89"/>
        <v>479971758</v>
      </c>
      <c r="G303" s="19">
        <f t="shared" si="82"/>
        <v>1.8751100000000001</v>
      </c>
      <c r="H303" s="18">
        <v>900000</v>
      </c>
      <c r="I303" s="20">
        <v>1288.8900000000001</v>
      </c>
      <c r="J303" s="18">
        <f t="shared" si="90"/>
        <v>372392</v>
      </c>
      <c r="K303" s="18">
        <f t="shared" si="91"/>
        <v>698</v>
      </c>
      <c r="L303" s="18"/>
      <c r="M303" s="21"/>
    </row>
    <row r="304" spans="1:13" s="12" customFormat="1" ht="15.75">
      <c r="B304" s="12" t="s">
        <v>598</v>
      </c>
      <c r="C304" s="12" t="s">
        <v>599</v>
      </c>
      <c r="D304" s="18">
        <v>741649783</v>
      </c>
      <c r="E304" s="18">
        <v>0</v>
      </c>
      <c r="F304" s="18">
        <f t="shared" si="89"/>
        <v>741649783</v>
      </c>
      <c r="G304" s="19">
        <f t="shared" si="82"/>
        <v>1.6180099999999999</v>
      </c>
      <c r="H304" s="18">
        <v>1200000</v>
      </c>
      <c r="I304" s="20">
        <v>3343.76</v>
      </c>
      <c r="J304" s="18">
        <f t="shared" si="90"/>
        <v>221801</v>
      </c>
      <c r="K304" s="18">
        <f t="shared" si="91"/>
        <v>359</v>
      </c>
      <c r="L304" s="18"/>
      <c r="M304" s="21"/>
    </row>
    <row r="305" spans="2:13" s="12" customFormat="1" ht="15.75">
      <c r="B305" s="12" t="s">
        <v>600</v>
      </c>
      <c r="C305" s="12" t="s">
        <v>476</v>
      </c>
      <c r="D305" s="18">
        <v>3051365600</v>
      </c>
      <c r="E305" s="18">
        <v>793279</v>
      </c>
      <c r="F305" s="18">
        <f>D305+E305</f>
        <v>3052158879</v>
      </c>
      <c r="G305" s="19">
        <f t="shared" si="82"/>
        <v>1.9545600000000001</v>
      </c>
      <c r="H305" s="18">
        <v>5965626</v>
      </c>
      <c r="I305" s="20">
        <v>5277.67</v>
      </c>
      <c r="J305" s="18">
        <f t="shared" si="90"/>
        <v>578316</v>
      </c>
      <c r="K305" s="18">
        <f t="shared" si="91"/>
        <v>1130</v>
      </c>
      <c r="L305" s="18"/>
      <c r="M305" s="21"/>
    </row>
    <row r="306" spans="2:13" s="12" customFormat="1" ht="15.75">
      <c r="B306" s="12" t="s">
        <v>601</v>
      </c>
      <c r="C306" s="12" t="s">
        <v>602</v>
      </c>
      <c r="D306" s="18">
        <v>184572397</v>
      </c>
      <c r="E306" s="18">
        <v>1200529</v>
      </c>
      <c r="F306" s="18">
        <f>D306+E306</f>
        <v>185772926</v>
      </c>
      <c r="G306" s="19">
        <f>ROUND((H306/F306)*1000,5)</f>
        <v>1.32958</v>
      </c>
      <c r="H306" s="18">
        <v>247000</v>
      </c>
      <c r="I306" s="20">
        <v>902.41</v>
      </c>
      <c r="J306" s="18">
        <f t="shared" si="90"/>
        <v>205863</v>
      </c>
      <c r="K306" s="18">
        <f t="shared" si="91"/>
        <v>274</v>
      </c>
      <c r="L306" s="18"/>
      <c r="M306" s="21"/>
    </row>
    <row r="307" spans="2:13">
      <c r="D307" s="2"/>
      <c r="E307" s="2"/>
      <c r="F307" s="2"/>
      <c r="G307" s="4"/>
      <c r="H307" s="3"/>
    </row>
    <row r="308" spans="2:13" s="12" customFormat="1" ht="15.75">
      <c r="B308" s="11" t="s">
        <v>603</v>
      </c>
      <c r="C308" s="11"/>
      <c r="D308" s="16">
        <f>SUM(D12:D306)</f>
        <v>1276260703062</v>
      </c>
      <c r="E308" s="16">
        <f>SUM(E12:E306)</f>
        <v>2870643099.2818069</v>
      </c>
      <c r="F308" s="16">
        <f>SUM(F12:F306)</f>
        <v>1279131346161.2822</v>
      </c>
      <c r="G308" s="22">
        <f>ROUND(H308/(F308/1000),4)</f>
        <v>1.5552999999999999</v>
      </c>
      <c r="H308" s="16">
        <f>SUM(H12:H306)</f>
        <v>1989389966.8299999</v>
      </c>
      <c r="I308" s="16">
        <f>SUM(I12:I306)</f>
        <v>1088447.6299999992</v>
      </c>
      <c r="J308" s="16">
        <f>ROUND(F308/I308,0)</f>
        <v>1175189</v>
      </c>
      <c r="K308" s="16">
        <f>ROUND(H308/I308,0)</f>
        <v>1828</v>
      </c>
      <c r="L308" s="18"/>
    </row>
    <row r="309" spans="2:13">
      <c r="B309" s="5"/>
      <c r="C309" s="5"/>
      <c r="D309" s="6"/>
      <c r="E309" s="6"/>
      <c r="F309" s="6"/>
      <c r="G309" s="7"/>
      <c r="H309" s="5"/>
      <c r="I309" s="5"/>
      <c r="J309" s="6"/>
      <c r="K309" s="6"/>
      <c r="L309" s="5"/>
    </row>
    <row r="310" spans="2:13" s="12" customFormat="1" ht="15.75">
      <c r="B310" s="11" t="s">
        <v>604</v>
      </c>
      <c r="C310" s="11"/>
      <c r="D310" s="16">
        <f>SUMIF($H$12:$H$306,"&gt;0",D12:D306)</f>
        <v>1275767775353</v>
      </c>
      <c r="E310" s="16">
        <f t="shared" ref="E310" si="92">SUMIF($H$12:$H$306,"&gt;0",E12:E306)</f>
        <v>2842395252.2818069</v>
      </c>
      <c r="F310" s="16">
        <f>SUMIF($H$12:$H$306,"&gt;0",F12:F306)</f>
        <v>1278610170605.2822</v>
      </c>
      <c r="G310" s="22">
        <f>ROUND(H310/(F310/1000),4)</f>
        <v>1.5559000000000001</v>
      </c>
      <c r="H310" s="16">
        <f>H308</f>
        <v>1989389966.8299999</v>
      </c>
      <c r="I310" s="16">
        <f t="shared" ref="I310" si="93">SUMIF($H$12:$H$306,"&gt;0",I12:I306)</f>
        <v>1088294.649999999</v>
      </c>
      <c r="J310" s="16">
        <f>ROUND(F310/I310,0)</f>
        <v>1174875</v>
      </c>
      <c r="K310" s="16">
        <f>ROUND(H310/I310,0)</f>
        <v>1828</v>
      </c>
      <c r="L310" s="11"/>
    </row>
    <row r="311" spans="2:13">
      <c r="D311" s="2"/>
      <c r="E311" s="2"/>
      <c r="F311" s="2"/>
    </row>
    <row r="313" spans="2:13">
      <c r="D313" s="8"/>
      <c r="E313" s="8"/>
      <c r="F313" s="8"/>
      <c r="G313" s="9"/>
      <c r="I313" s="8"/>
      <c r="J313" s="10"/>
      <c r="K313" s="10"/>
    </row>
    <row r="314" spans="2:13">
      <c r="G314" s="9"/>
      <c r="J314" s="10"/>
      <c r="K314" s="10"/>
    </row>
    <row r="315" spans="2:13">
      <c r="G315" s="9"/>
    </row>
  </sheetData>
  <mergeCells count="2">
    <mergeCell ref="B3:K3"/>
    <mergeCell ref="B2:K2"/>
  </mergeCells>
  <phoneticPr fontId="0" type="noConversion"/>
  <pageMargins left="0.5" right="0.5" top="0.65" bottom="0.65" header="0.4" footer="0.4"/>
  <pageSetup scale="89" firstPageNumber="38" orientation="landscape" useFirstPageNumber="1" r:id="rId1"/>
  <headerFooter scaleWithDoc="0" alignWithMargins="0">
    <oddHeader>&amp;L&amp;"-,Regular"&amp;11State of Washington&amp;C&amp;"-,Regular"&amp;11Superintendent of Public Instruction&amp;R&amp;"-,Regular"&amp;11Report 1061</oddHeader>
    <oddFooter>&amp;R&amp;"Calibri Light,Regular"&amp;12&amp;K04+000p.&amp;P&amp;16&amp;K000000│</oddFooter>
  </headerFooter>
  <rowBreaks count="1" manualBreakCount="1">
    <brk id="266" max="10" man="1"/>
  </rowBreaks>
  <colBreaks count="1" manualBreakCount="1">
    <brk id="11" min="8" max="3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</vt:lpstr>
      <vt:lpstr>A!Print_Area</vt:lpstr>
      <vt:lpstr>A!Print_Titles</vt:lpstr>
      <vt:lpstr>A!Print_Titles_MI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Levy</dc:title>
  <dc:creator>Melissa Jarmon</dc:creator>
  <cp:keywords>2019 Levy 1061 Report Analysis of General Fund Levies Collectible in 2019</cp:keywords>
  <cp:lastModifiedBy>Melissa Jarmon</cp:lastModifiedBy>
  <cp:lastPrinted>2016-10-05T21:49:20Z</cp:lastPrinted>
  <dcterms:created xsi:type="dcterms:W3CDTF">2002-08-08T22:16:22Z</dcterms:created>
  <dcterms:modified xsi:type="dcterms:W3CDTF">2021-01-08T19:43:23Z</dcterms:modified>
  <cp:category>2015 Levy;1061 Report;General Fund Levies Collectible in 2015</cp:category>
</cp:coreProperties>
</file>