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Apportionment\Apport\Budget\2022 Supplemental\"/>
    </mc:Choice>
  </mc:AlternateContent>
  <xr:revisionPtr revIDLastSave="0" documentId="8_{9ED2A5CC-3D92-4667-9D93-98D79D1DB865}" xr6:coauthVersionLast="47" xr6:coauthVersionMax="47" xr10:uidLastSave="{00000000-0000-0000-0000-000000000000}"/>
  <bookViews>
    <workbookView xWindow="-28785" yWindow="1440" windowWidth="17955" windowHeight="13455" xr2:uid="{00000000-000D-0000-FFFF-FFFF00000000}"/>
  </bookViews>
  <sheets>
    <sheet name="2022 Supplemental Comparisons" sheetId="3" r:id="rId1"/>
    <sheet name="Proposed SEL Ratios" sheetId="4" r:id="rId2"/>
  </sheets>
  <definedNames>
    <definedName name="_xlnm._FilterDatabase" localSheetId="0" hidden="1">'2022 Supplemental Comparisons'!$B$3:$H$3</definedName>
    <definedName name="_xlnm.Print_Area" localSheetId="0">'2022 Supplemental Comparisons'!$B$3:$Q$24</definedName>
  </definedNames>
  <calcPr calcId="191029" calcMode="manual"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N13" i="3"/>
  <c r="N18" i="3"/>
  <c r="G24" i="4"/>
  <c r="E24" i="4"/>
  <c r="C24" i="4"/>
  <c r="K13" i="3"/>
  <c r="E9" i="3"/>
  <c r="D9" i="3"/>
  <c r="G9" i="3"/>
  <c r="H9" i="3"/>
  <c r="F9" i="3"/>
  <c r="C9" i="3"/>
</calcChain>
</file>

<file path=xl/sharedStrings.xml><?xml version="1.0" encoding="utf-8"?>
<sst xmlns="http://schemas.openxmlformats.org/spreadsheetml/2006/main" count="235" uniqueCount="84">
  <si>
    <t>FY22</t>
  </si>
  <si>
    <t>FY23</t>
  </si>
  <si>
    <t>Operating Budget</t>
  </si>
  <si>
    <t>FY24</t>
  </si>
  <si>
    <t>FY25</t>
  </si>
  <si>
    <t>TOTALS</t>
  </si>
  <si>
    <t>OSPI Request</t>
  </si>
  <si>
    <t>MAINTENANCE LEVEL REQUEST</t>
  </si>
  <si>
    <t>POLICY LEVEL REQUESTS</t>
  </si>
  <si>
    <t>EMERGING ISSUES</t>
  </si>
  <si>
    <t>2022 Supplemental Budget Request</t>
  </si>
  <si>
    <t>Governor's Budget Proposal 12/16/2021</t>
  </si>
  <si>
    <r>
      <t xml:space="preserve">Efficiency and Modernization of the School Funding System: </t>
    </r>
    <r>
      <rPr>
        <sz val="10"/>
        <color theme="1"/>
        <rFont val="Segoe UI"/>
        <family val="2"/>
      </rPr>
      <t>The Office of Superintendent of Public Instruction’s (OSPI) School Apportionment system disburses almost half of Washington’s General Fund-State budget to school districts according to formulas prescribed by the Legislature. Substantive and sizable legislative changes to school funding formulas over the past several years have required OSPI to create manual, rather than automated, processes to distribute funding in an accurate and timely way. These workarounds have left the apportionment system vulnerable to errors and have created misalignment with other data and fiscal systems. In addition, the system is built on platforms that are over a decade old. Modernizing the system is necessary to reduce risks and vulnerabilities, ensure compliance and reporting standards are met, and provide better service to school districts. OSPI is requesting $6 million spread across three fiscal years for the apportionment and forecasting systems to be redesigned and modernized.</t>
    </r>
  </si>
  <si>
    <r>
      <t>Supporting OSPI in Critical Operations:</t>
    </r>
    <r>
      <rPr>
        <sz val="10"/>
        <color theme="1"/>
        <rFont val="Segoe UI"/>
        <family val="2"/>
      </rPr>
      <t xml:space="preserve"> The base operations funding for the Office of Superintendent of Public Instruction (OSPI) has not kept up with the expanding programming requirements over the past decade. The lag in critical staffing in areas like fiscal, legal, policy and research, reporting, contracting, human resources, compliance, civil rights, communications, and information technology is undermining OSPI’s ability to be responsive to the ever-evolving needs and requirements of the K–12 system and the 1.1 million students it serves. OSPI requests an additional $2 million to the agency’s base operating proviso in fiscal year (FY) 2023, and an ongoing increase tied to the implicit price deflator for future years to meet the expanding demands of operating the agency’s core services in a timely and targeted manner.</t>
    </r>
  </si>
  <si>
    <r>
      <t xml:space="preserve">Maintaining the Special Education Safety Net: </t>
    </r>
    <r>
      <rPr>
        <sz val="10"/>
        <color theme="1"/>
        <rFont val="Segoe UI"/>
        <family val="2"/>
      </rPr>
      <t xml:space="preserve">The State Safety Net Oversight Committee is required by state law to award funds to school districts that demonstrate legitimate expenditures for special education costs beyond what federal or state funds can cover. The total approved Safety Net awards for the 2020–21 school year exceed the fiscal year (FY) 2022 appropriation for Safety Net by $12,996,000. The Office of Superintendent of Public Instruction (OSPI) is requesting a maintenance level increase to the FY 2022 appropriation to cover the approved Safety Net awards. In addition, OSPI is requesting $8,516,000 for FY 2023 to meet projections for Safety Net awards for the 2021–22 school year.
</t>
    </r>
  </si>
  <si>
    <t>Not for Public Spreadsheet</t>
  </si>
  <si>
    <t>Federal Funding Adjustments</t>
  </si>
  <si>
    <t>Continued Access to Federal Emergency Relief Funds</t>
  </si>
  <si>
    <t>Meet OAH Cost Obligations</t>
  </si>
  <si>
    <r>
      <t xml:space="preserve">Equitable and Sufficient Access to Physical, Social, and Emotional Support Staff: </t>
    </r>
    <r>
      <rPr>
        <sz val="10"/>
        <color theme="1"/>
        <rFont val="Segoe UI"/>
        <family val="2"/>
      </rPr>
      <t>The prototypical school funding model does not provide adequate access to school nursing for students and schools across the state, leaving the health needs of too many students unmet. The Office of Superintendent of Public Instruction (OSPI) requests an increase to the staffing ratios for school nurses to align with Washington voters and Initiative 1351 (I-1351) and the recommendations from the legislatively mandated Staffing Enrichment Workgroup report from 2019. The increase in staffing ratios is achieved over a three-year phase-in period beginning with the 2022–23 school year.</t>
    </r>
  </si>
  <si>
    <r>
      <t xml:space="preserve">Fully Funding Required School Mascot Changes: </t>
    </r>
    <r>
      <rPr>
        <sz val="10"/>
        <color theme="1"/>
        <rFont val="Segoe UI"/>
        <family val="2"/>
      </rPr>
      <t>In 2021, the Legislature passed House Bill 1356, requiring K–12 public schools currently using Native American names, images, and symbols as mascots to discontinue use of these elements by January 1, 2022. These schools must replace uniforms, equipment, and elements of facilities featuring the old mascot name and/or imagery. Costs can range from tens of thousands to hundreds of thousands of dollars per school. The Legislature provided some grant funding in 2021; however, the funding is not sufficient to cover costs for all impacted schools. The Office of Superintendent of Public Instruction requests funding to continue the grant program and provide all impacted schools with funding to make required changes.</t>
    </r>
  </si>
  <si>
    <t>Included: Y/N</t>
  </si>
  <si>
    <t>Y</t>
  </si>
  <si>
    <t>Gov Budget Notes</t>
  </si>
  <si>
    <t>Governor Budget Notes</t>
  </si>
  <si>
    <t xml:space="preserve">Not specifically provided, but caseload savings re-invested into K-12. </t>
  </si>
  <si>
    <t>Fully funded for July/August 2021 expenditures.  Funds provided at requested amount for projected 2022 expenditures.</t>
  </si>
  <si>
    <t>Prototypical School</t>
  </si>
  <si>
    <t>Current</t>
  </si>
  <si>
    <t xml:space="preserve">Current </t>
  </si>
  <si>
    <t>School Counselors</t>
  </si>
  <si>
    <t>School Nurses</t>
  </si>
  <si>
    <t>Social Workers</t>
  </si>
  <si>
    <t>Psychologists</t>
  </si>
  <si>
    <t>Elementary  (400 FTE)</t>
  </si>
  <si>
    <t>Middle  (432 FTE)</t>
  </si>
  <si>
    <t>High (600 FTE)</t>
  </si>
  <si>
    <t>22-23 SY</t>
  </si>
  <si>
    <t>FY 22</t>
  </si>
  <si>
    <t>FY 23</t>
  </si>
  <si>
    <r>
      <t>Accelerated Learning Grants:</t>
    </r>
    <r>
      <rPr>
        <sz val="10"/>
        <color theme="1"/>
        <rFont val="Segoe UI"/>
        <family val="2"/>
      </rPr>
      <t xml:space="preserve"> Funds are provided for OSPI to allocate specifically for additional instruction, student support, and extracurricular opportunities based on an evaluation of student need.  District that review these funds must report on progress related to meeting learning or wellbeing gaps in a manner prescribed by OSPI.</t>
    </r>
  </si>
  <si>
    <t>$7.000.0000</t>
  </si>
  <si>
    <r>
      <rPr>
        <b/>
        <sz val="10"/>
        <color theme="1"/>
        <rFont val="Segoe UI"/>
        <family val="2"/>
      </rPr>
      <t xml:space="preserve">Next Generation Science Standards: </t>
    </r>
    <r>
      <rPr>
        <sz val="10"/>
        <color theme="1"/>
        <rFont val="Segoe UI"/>
        <family val="2"/>
      </rPr>
      <t>increases by $2 million to a new total of $5 million beginning in FY23 on an ongoing basis.</t>
    </r>
  </si>
  <si>
    <r>
      <rPr>
        <b/>
        <sz val="10"/>
        <color theme="1"/>
        <rFont val="Segoe UI"/>
        <family val="2"/>
      </rPr>
      <t>Residential Outdoor School:</t>
    </r>
    <r>
      <rPr>
        <sz val="10"/>
        <color theme="1"/>
        <rFont val="Segoe UI"/>
        <family val="2"/>
      </rPr>
      <t xml:space="preserve"> investment of $52 million for 5th and 6th graders. Includes funds for an OSPI competitive grant program. This funding continues into the 2023-25 biennium at $52 million per fiscal year.</t>
    </r>
  </si>
  <si>
    <t>This is ongoing funding for K-12.  Prototypical school model values provided on second tab of this workbook.</t>
  </si>
  <si>
    <t>Funded at OSPI requested 
value. This is one-time funding.</t>
  </si>
  <si>
    <t xml:space="preserve">Funding is provided for a feasibility study for the project. This is one time funding. </t>
  </si>
  <si>
    <r>
      <t xml:space="preserve">Emergency Food Cost Reimbursement: </t>
    </r>
    <r>
      <rPr>
        <sz val="10"/>
        <color theme="1"/>
        <rFont val="Segoe UI"/>
        <family val="2"/>
      </rPr>
      <t>Funding provided to assist districts with increase costs due to supply chain delays, labor shortages, and food or packaging prices. These are one-time funds to address pandemic related impacts.</t>
    </r>
  </si>
  <si>
    <t>Funding is provided for new staff only.  Must include a climate science curriculum staff position. This is ongoing funding.</t>
  </si>
  <si>
    <t>Senate Budget Proposal 2/21/22</t>
  </si>
  <si>
    <t>Senate Budget Notes</t>
  </si>
  <si>
    <t>House Budget Notes</t>
  </si>
  <si>
    <t>House Budget Proposal 2/21/22</t>
  </si>
  <si>
    <t>Senate Budget</t>
  </si>
  <si>
    <t>House Budget</t>
  </si>
  <si>
    <t>House Budget 
Notes</t>
  </si>
  <si>
    <t>Governor Proposed</t>
  </si>
  <si>
    <t>Senate Proposed</t>
  </si>
  <si>
    <t>School Year</t>
  </si>
  <si>
    <t>2022-23</t>
  </si>
  <si>
    <t>2023-24</t>
  </si>
  <si>
    <t>2024-25</t>
  </si>
  <si>
    <t>House Proposed</t>
  </si>
  <si>
    <t>2021-22 (Current)</t>
  </si>
  <si>
    <r>
      <t>Learning Assistance Program Poverty Percentage Hold Harmless:</t>
    </r>
    <r>
      <rPr>
        <sz val="10"/>
        <color theme="1"/>
        <rFont val="Segoe UI"/>
        <family val="2"/>
      </rPr>
      <t xml:space="preserve"> would allow districts to generate funding for learning assistance program instruction using the greater of the methodology in current law or a different percentage defined in policy.</t>
    </r>
  </si>
  <si>
    <t>Not Included.</t>
  </si>
  <si>
    <t xml:space="preserve">Refer to SSB 5563 </t>
  </si>
  <si>
    <t>No</t>
  </si>
  <si>
    <t>Yes</t>
  </si>
  <si>
    <t>See Section 517</t>
  </si>
  <si>
    <t>Funded at OSPI requested value. This is one-time funding.</t>
  </si>
  <si>
    <r>
      <t>Levy/Local Effort Assistance Enrollment Impact Solution</t>
    </r>
    <r>
      <rPr>
        <sz val="10"/>
        <color theme="1"/>
        <rFont val="Segoe UI"/>
        <family val="2"/>
      </rPr>
      <t>: would allow districts to use the greater of the student enrollment defined in current law or another historical value defined in bill or budget to protect districts against levy/LEA impacts due to declining enrollment.</t>
    </r>
    <r>
      <rPr>
        <b/>
        <sz val="10"/>
        <color theme="1"/>
        <rFont val="Segoe UI"/>
        <family val="2"/>
      </rPr>
      <t xml:space="preserve"> </t>
    </r>
    <r>
      <rPr>
        <sz val="10"/>
        <color theme="1"/>
        <rFont val="Segoe UI"/>
        <family val="2"/>
      </rPr>
      <t>(Estimated impact shows LEA costs only, not local levy collections.)</t>
    </r>
  </si>
  <si>
    <t>.</t>
  </si>
  <si>
    <r>
      <t>Cost of Living Adjustment Percentage:</t>
    </r>
    <r>
      <rPr>
        <sz val="10"/>
        <color theme="1"/>
        <rFont val="Segoe UI"/>
        <family val="2"/>
      </rPr>
      <t xml:space="preserve"> current law requires salary allocations in the prototypical funding model and the allocation for Materials Supplies and Operating Costs to be adjusted by the Implicit Price Deflator on an annual basis.</t>
    </r>
  </si>
  <si>
    <t>n/a</t>
  </si>
  <si>
    <t>Budget Section 505</t>
  </si>
  <si>
    <t>See Section 511</t>
  </si>
  <si>
    <t>Refer to Budget Section 523</t>
  </si>
  <si>
    <t xml:space="preserve">This is ongoing funding for K-12. Prototypical school model values provided on the second tab of this workbook.  Also see 2SSB 5595 for more detail. </t>
  </si>
  <si>
    <t>This is ongoing funding for K-12. Prototypical school model values provided on the second tab of this workbook.  Also see 2SHB 1664 for more detail.</t>
  </si>
  <si>
    <t>G</t>
  </si>
  <si>
    <r>
      <t>Enrollment Stabilization Funds (State Dollars):</t>
    </r>
    <r>
      <rPr>
        <sz val="10"/>
        <color theme="1"/>
        <rFont val="Segoe UI"/>
        <family val="2"/>
      </rPr>
      <t xml:space="preserve"> Funding requested to address the decline in enrollment in Washington state LEAs from October 2019 to October 2021.</t>
    </r>
    <r>
      <rPr>
        <b/>
        <sz val="10"/>
        <color theme="1"/>
        <rFont val="Segoe UI"/>
        <family val="2"/>
      </rPr>
      <t xml:space="preserve">
Senate: </t>
    </r>
    <r>
      <rPr>
        <sz val="10"/>
        <color theme="1"/>
        <rFont val="Segoe UI"/>
        <family val="2"/>
      </rPr>
      <t>uses school district actual 2019-20 enrollment and 2021-22 enrollment in calcuations. Provides funding at 50% of differential.</t>
    </r>
    <r>
      <rPr>
        <b/>
        <sz val="10"/>
        <color theme="1"/>
        <rFont val="Segoe UI"/>
        <family val="2"/>
      </rPr>
      <t xml:space="preserve">
House: </t>
    </r>
    <r>
      <rPr>
        <sz val="10"/>
        <color theme="1"/>
        <rFont val="Segoe UI"/>
        <family val="2"/>
      </rPr>
      <t>uses school district budgeted 2021-22 enrollment and actual 2021-22 enrollment in calcuations.</t>
    </r>
  </si>
  <si>
    <t>FY 24</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</si>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</sst>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 numFmtId="166" formatCode="0.000"/>
    <numFmt numFmtId="167" formatCode="0.0%"/>
  </numFmts>
  <fonts count="14" x14ac:knownFonts="1">
    <font>
      <sz val="11"/>
      <color theme="1"/>
      <name val="Calibri"/>
      <family val="2"/>
      <scheme val="minor"/>
    </font>
    <font>
      <sz val="10"/>
      <color theme="1"/>
      <name val="Segoe UI"/>
      <family val="2"/>
    </font>
    <font>
      <b/>
      <sz val="10"/>
      <color theme="0"/>
      <name val="Segoe UI"/>
      <family val="2"/>
    </font>
    <font>
      <b/>
      <sz val="10"/>
      <color theme="1"/>
      <name val="Segoe UI"/>
      <family val="2"/>
    </font>
    <font>
      <sz val="11"/>
      <color theme="1"/>
      <name val="Calibri"/>
      <family val="2"/>
      <scheme val="minor"/>
    </font>
    <font>
      <b/>
      <sz val="12"/>
      <color theme="1"/>
      <name val="Segoe UI"/>
      <family val="2"/>
    </font>
    <font>
      <sz val="12"/>
      <color theme="1"/>
      <name val="Segoe UI"/>
      <family val="2"/>
    </font>
    <font>
      <b/>
      <sz val="9"/>
      <color theme="1"/>
      <name val="Segoe UI"/>
      <family val="2"/>
    </font>
    <font>
      <sz val="9"/>
      <color theme="1"/>
      <name val="Segoe UI"/>
      <family val="2"/>
    </font>
    <font>
      <b/>
      <sz val="10"/>
      <name val="Segoe UI"/>
      <family val="2"/>
    </font>
    <font>
      <sz val="10"/>
      <color theme="0"/>
      <name val="Segoe UI"/>
      <family val="2"/>
    </font>
    <font>
      <b/>
      <i/>
      <sz val="10"/>
      <color theme="1"/>
      <name val="Segoe UI"/>
      <family val="2"/>
    </font>
    <font>
      <b/>
      <sz val="11"/>
      <color theme="0"/>
      <name val="Calibri"/>
      <family val="2"/>
      <scheme val="minor"/>
    </font>
    <font>
      <b/>
      <sz val="11"/>
      <color theme="1"/>
      <name val="Calibri"/>
      <family val="2"/>
      <scheme val="minor"/>
    </font>
  </fonts>
  <fills count="10">
    <fill>
      <patternFill patternType="none"/>
    </fill>
    <fill>
      <patternFill patternType="gray125"/>
    </fill>
    <fill>
      <patternFill patternType="solid">
        <fgColor rgb="FF244A5F"/>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9"/>
        <bgColor indexed="64"/>
      </patternFill>
    </fill>
    <fill>
      <patternFill patternType="solid">
        <fgColor theme="2" tint="-0.249977111117893"/>
        <bgColor indexed="64"/>
      </patternFill>
    </fill>
    <fill>
      <patternFill patternType="solid">
        <fgColor rgb="FFFFFF00"/>
        <bgColor indexed="64"/>
      </patternFill>
    </fill>
    <fill>
      <patternFill patternType="solid">
        <fgColor theme="8"/>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204">
    <xf numFmtId="0" fontId="0" fillId="0" borderId="0" xfId="0"/>
    <xf numFmtId="0" fontId="1" fillId="0" borderId="0" xfId="0" applyFont="1"/>
    <xf numFmtId="0" fontId="1" fillId="0" borderId="0" xfId="0" applyFont="1" applyFill="1"/>
    <xf numFmtId="0" fontId="3" fillId="0" borderId="0" xfId="0" applyFont="1" applyAlignment="1">
      <alignment vertical="top" wrapText="1"/>
    </xf>
    <xf numFmtId="0" fontId="6" fillId="0" borderId="0" xfId="0" applyFont="1"/>
    <xf numFmtId="0" fontId="5"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3" fillId="0" borderId="0" xfId="0" applyFont="1"/>
    <xf numFmtId="0" fontId="1" fillId="0" borderId="0" xfId="0" applyFont="1" applyAlignment="1">
      <alignment horizontal="right" vertical="top" wrapText="1"/>
    </xf>
    <xf numFmtId="0" fontId="3" fillId="0" borderId="0" xfId="0" applyFont="1" applyAlignment="1">
      <alignment horizontal="left" vertical="top" wrapText="1"/>
    </xf>
    <xf numFmtId="164" fontId="7" fillId="0" borderId="0" xfId="0" applyNumberFormat="1" applyFont="1"/>
    <xf numFmtId="165" fontId="8" fillId="0" borderId="0" xfId="0" applyNumberFormat="1" applyFont="1"/>
    <xf numFmtId="0" fontId="2" fillId="2" borderId="7" xfId="0" applyFont="1" applyFill="1" applyBorder="1" applyAlignment="1">
      <alignment vertical="top" wrapText="1"/>
    </xf>
    <xf numFmtId="0" fontId="2" fillId="2" borderId="2" xfId="0" applyFont="1" applyFill="1" applyBorder="1" applyAlignment="1">
      <alignment vertical="top" wrapText="1"/>
    </xf>
    <xf numFmtId="0" fontId="2" fillId="3" borderId="11" xfId="0" applyFont="1" applyFill="1" applyBorder="1" applyAlignment="1">
      <alignment horizontal="center" vertical="top" wrapText="1"/>
    </xf>
    <xf numFmtId="0" fontId="2" fillId="3" borderId="14" xfId="0" applyFont="1" applyFill="1" applyBorder="1" applyAlignment="1">
      <alignment horizontal="center" vertical="top" wrapText="1"/>
    </xf>
    <xf numFmtId="164" fontId="1" fillId="0" borderId="1" xfId="1" applyNumberFormat="1" applyFont="1" applyFill="1" applyBorder="1" applyAlignment="1">
      <alignment horizontal="center" vertical="center" wrapText="1"/>
    </xf>
    <xf numFmtId="164" fontId="1" fillId="0" borderId="1" xfId="1" applyNumberFormat="1" applyFont="1" applyBorder="1" applyAlignment="1">
      <alignment horizontal="center" vertical="center"/>
    </xf>
    <xf numFmtId="0" fontId="9" fillId="4" borderId="21" xfId="0" applyFont="1" applyFill="1" applyBorder="1" applyAlignment="1">
      <alignment vertical="top" wrapText="1"/>
    </xf>
    <xf numFmtId="164" fontId="1" fillId="0" borderId="9" xfId="1" applyNumberFormat="1" applyFont="1" applyFill="1" applyBorder="1" applyAlignment="1">
      <alignment horizontal="center" vertical="center" wrapText="1"/>
    </xf>
    <xf numFmtId="164" fontId="1" fillId="0" borderId="17" xfId="1" applyNumberFormat="1" applyFont="1" applyFill="1" applyBorder="1" applyAlignment="1">
      <alignment horizontal="center" vertical="center" wrapText="1"/>
    </xf>
    <xf numFmtId="164" fontId="1" fillId="0" borderId="6" xfId="1" applyNumberFormat="1" applyFont="1" applyFill="1" applyBorder="1" applyAlignment="1">
      <alignment horizontal="center" vertical="center" wrapText="1"/>
    </xf>
    <xf numFmtId="0" fontId="3" fillId="0" borderId="3" xfId="0" applyFont="1" applyFill="1" applyBorder="1" applyAlignment="1">
      <alignment vertical="top" wrapText="1"/>
    </xf>
    <xf numFmtId="0" fontId="3" fillId="0" borderId="19" xfId="0" applyFont="1" applyFill="1" applyBorder="1" applyAlignment="1">
      <alignment vertical="top" wrapText="1"/>
    </xf>
    <xf numFmtId="0" fontId="3" fillId="0" borderId="10" xfId="0" applyFont="1" applyBorder="1" applyAlignment="1">
      <alignment horizontal="left" vertical="top" wrapText="1"/>
    </xf>
    <xf numFmtId="164" fontId="1" fillId="0" borderId="25" xfId="1" applyNumberFormat="1" applyFont="1" applyFill="1" applyBorder="1" applyAlignment="1">
      <alignment horizontal="center" vertical="center" wrapText="1"/>
    </xf>
    <xf numFmtId="164" fontId="7" fillId="0" borderId="26" xfId="0" applyNumberFormat="1" applyFont="1" applyBorder="1"/>
    <xf numFmtId="164" fontId="1" fillId="0" borderId="8" xfId="1" applyNumberFormat="1" applyFont="1" applyFill="1" applyBorder="1" applyAlignment="1">
      <alignment horizontal="center" vertical="center" wrapText="1"/>
    </xf>
    <xf numFmtId="164" fontId="1" fillId="0" borderId="5" xfId="1" applyNumberFormat="1" applyFont="1" applyFill="1" applyBorder="1" applyAlignment="1">
      <alignment horizontal="center" vertical="center" wrapText="1"/>
    </xf>
    <xf numFmtId="164" fontId="7" fillId="0" borderId="22" xfId="0" applyNumberFormat="1" applyFont="1" applyBorder="1"/>
    <xf numFmtId="164" fontId="1" fillId="0" borderId="5" xfId="1" applyNumberFormat="1" applyFont="1" applyBorder="1" applyAlignment="1">
      <alignment horizontal="center" vertical="center" wrapText="1"/>
    </xf>
    <xf numFmtId="0" fontId="9" fillId="4" borderId="13" xfId="0" applyFont="1" applyFill="1" applyBorder="1" applyAlignment="1">
      <alignment vertical="top" wrapText="1"/>
    </xf>
    <xf numFmtId="0" fontId="3" fillId="0" borderId="20" xfId="0" applyFont="1" applyFill="1" applyBorder="1" applyAlignment="1">
      <alignment vertical="top" wrapText="1"/>
    </xf>
    <xf numFmtId="0" fontId="2" fillId="3" borderId="27" xfId="0" applyFont="1" applyFill="1" applyBorder="1" applyAlignment="1">
      <alignment horizontal="center" vertical="top" wrapText="1"/>
    </xf>
    <xf numFmtId="0" fontId="2" fillId="3" borderId="28" xfId="0" applyFont="1" applyFill="1" applyBorder="1" applyAlignment="1">
      <alignment horizontal="center" vertical="top" wrapText="1"/>
    </xf>
    <xf numFmtId="164" fontId="1" fillId="0" borderId="29" xfId="1" applyNumberFormat="1" applyFont="1" applyFill="1" applyBorder="1" applyAlignment="1">
      <alignment horizontal="center" vertical="center" wrapText="1"/>
    </xf>
    <xf numFmtId="164" fontId="1" fillId="0" borderId="30" xfId="1" applyNumberFormat="1" applyFont="1" applyFill="1" applyBorder="1" applyAlignment="1">
      <alignment horizontal="center" vertical="center" wrapText="1"/>
    </xf>
    <xf numFmtId="0" fontId="1" fillId="0" borderId="5" xfId="0" applyFont="1" applyBorder="1" applyAlignment="1">
      <alignment vertical="top" wrapText="1"/>
    </xf>
    <xf numFmtId="0" fontId="1" fillId="0" borderId="22" xfId="0" applyFont="1" applyBorder="1" applyAlignment="1">
      <alignment vertical="top" wrapText="1"/>
    </xf>
    <xf numFmtId="0" fontId="2" fillId="5" borderId="13" xfId="0" applyFont="1" applyFill="1" applyBorder="1" applyAlignment="1">
      <alignment horizontal="center" vertical="top" wrapText="1"/>
    </xf>
    <xf numFmtId="0" fontId="2" fillId="5" borderId="18" xfId="0" applyFont="1" applyFill="1" applyBorder="1" applyAlignment="1">
      <alignment horizontal="center" vertical="top" wrapText="1"/>
    </xf>
    <xf numFmtId="0" fontId="1" fillId="0" borderId="6" xfId="0" applyFont="1" applyBorder="1" applyAlignment="1">
      <alignment horizontal="center"/>
    </xf>
    <xf numFmtId="0" fontId="1" fillId="0" borderId="23" xfId="0" applyFont="1" applyBorder="1" applyAlignment="1">
      <alignment horizontal="center"/>
    </xf>
    <xf numFmtId="164" fontId="1" fillId="0" borderId="33" xfId="1" applyNumberFormat="1" applyFont="1" applyFill="1" applyBorder="1" applyAlignment="1">
      <alignment horizontal="center" vertical="center" wrapText="1"/>
    </xf>
    <xf numFmtId="0" fontId="1" fillId="0" borderId="6" xfId="0" applyFont="1" applyBorder="1" applyAlignment="1">
      <alignment vertical="center" wrapText="1"/>
    </xf>
    <xf numFmtId="164" fontId="1" fillId="0" borderId="6" xfId="0" applyNumberFormat="1" applyFont="1" applyBorder="1" applyAlignment="1">
      <alignment vertical="center" wrapText="1"/>
    </xf>
    <xf numFmtId="0" fontId="11" fillId="0" borderId="8" xfId="0" applyFont="1" applyBorder="1" applyAlignment="1">
      <alignment vertical="top" wrapText="1"/>
    </xf>
    <xf numFmtId="0" fontId="11" fillId="0" borderId="17" xfId="0" applyFont="1" applyBorder="1" applyAlignment="1">
      <alignment horizontal="center"/>
    </xf>
    <xf numFmtId="0" fontId="2" fillId="5"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applyBorder="1"/>
    <xf numFmtId="166" fontId="0" fillId="0" borderId="1" xfId="0" applyNumberFormat="1" applyBorder="1"/>
    <xf numFmtId="0" fontId="10" fillId="0" borderId="0" xfId="0" applyFont="1" applyFill="1" applyBorder="1" applyAlignment="1">
      <alignment horizontal="center" vertical="top" wrapText="1"/>
    </xf>
    <xf numFmtId="43" fontId="1" fillId="0" borderId="0" xfId="2" applyFont="1"/>
    <xf numFmtId="0" fontId="1" fillId="6" borderId="23" xfId="0" applyFont="1" applyFill="1" applyBorder="1"/>
    <xf numFmtId="164" fontId="1" fillId="0" borderId="24" xfId="1" applyNumberFormat="1" applyFont="1" applyFill="1" applyBorder="1" applyAlignment="1">
      <alignment horizontal="center" vertical="center" wrapText="1"/>
    </xf>
    <xf numFmtId="164" fontId="1" fillId="0" borderId="32" xfId="1" applyNumberFormat="1"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8" xfId="0" applyFont="1" applyFill="1" applyBorder="1" applyAlignment="1">
      <alignment horizontal="center" vertical="top" wrapText="1"/>
    </xf>
    <xf numFmtId="0" fontId="2" fillId="8" borderId="13" xfId="0" applyFont="1" applyFill="1" applyBorder="1" applyAlignment="1">
      <alignment horizontal="center" vertical="top" wrapText="1"/>
    </xf>
    <xf numFmtId="0" fontId="2" fillId="8" borderId="18" xfId="0" applyFont="1" applyFill="1" applyBorder="1" applyAlignment="1">
      <alignment horizontal="center" vertical="top" wrapText="1"/>
    </xf>
    <xf numFmtId="0" fontId="2" fillId="3" borderId="38" xfId="0" applyFont="1" applyFill="1" applyBorder="1" applyAlignment="1">
      <alignment horizontal="center" vertical="top" wrapText="1"/>
    </xf>
    <xf numFmtId="0" fontId="2" fillId="5" borderId="5"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7" borderId="1" xfId="0" applyFont="1" applyFill="1" applyBorder="1" applyAlignment="1">
      <alignment horizontal="center" vertical="top" wrapText="1"/>
    </xf>
    <xf numFmtId="0" fontId="2" fillId="8" borderId="1" xfId="0" applyFont="1" applyFill="1" applyBorder="1" applyAlignment="1">
      <alignment horizontal="center" vertical="top" wrapText="1"/>
    </xf>
    <xf numFmtId="0" fontId="3" fillId="7" borderId="1" xfId="0" applyFont="1" applyFill="1" applyBorder="1" applyAlignment="1">
      <alignment horizontal="center"/>
    </xf>
    <xf numFmtId="0" fontId="2" fillId="8" borderId="5" xfId="0" applyFont="1" applyFill="1" applyBorder="1" applyAlignment="1">
      <alignment horizontal="center"/>
    </xf>
    <xf numFmtId="0" fontId="2" fillId="8" borderId="1" xfId="0" applyFont="1" applyFill="1" applyBorder="1" applyAlignment="1">
      <alignment horizontal="center"/>
    </xf>
    <xf numFmtId="0" fontId="13" fillId="7" borderId="1" xfId="0" applyFont="1" applyFill="1" applyBorder="1"/>
    <xf numFmtId="0" fontId="12" fillId="8" borderId="1" xfId="0" applyFont="1" applyFill="1" applyBorder="1"/>
    <xf numFmtId="0" fontId="3" fillId="0" borderId="34" xfId="0" applyFont="1" applyFill="1" applyBorder="1" applyAlignment="1">
      <alignment vertical="center" wrapText="1"/>
    </xf>
    <xf numFmtId="0" fontId="2" fillId="3" borderId="39" xfId="0" applyFont="1" applyFill="1" applyBorder="1" applyAlignment="1">
      <alignment horizontal="center" vertical="center" wrapText="1"/>
    </xf>
    <xf numFmtId="0" fontId="9" fillId="4" borderId="21" xfId="0" applyFont="1" applyFill="1" applyBorder="1" applyAlignment="1">
      <alignment horizontal="left" vertical="center" wrapText="1"/>
    </xf>
    <xf numFmtId="0" fontId="3" fillId="0" borderId="10" xfId="0" applyFont="1" applyFill="1" applyBorder="1" applyAlignment="1">
      <alignment horizontal="left" vertical="center" wrapText="1"/>
    </xf>
    <xf numFmtId="42" fontId="1" fillId="0" borderId="18" xfId="1" applyNumberFormat="1" applyFont="1" applyFill="1" applyBorder="1" applyAlignment="1">
      <alignment horizontal="center" vertical="center" wrapText="1"/>
    </xf>
    <xf numFmtId="42" fontId="1" fillId="0" borderId="35" xfId="1"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164" fontId="1" fillId="0" borderId="14" xfId="1" applyNumberFormat="1" applyFont="1" applyBorder="1" applyAlignment="1">
      <alignment vertical="center"/>
    </xf>
    <xf numFmtId="0" fontId="1" fillId="0" borderId="2" xfId="0" applyFont="1" applyBorder="1" applyAlignment="1">
      <alignment vertical="center" wrapText="1"/>
    </xf>
    <xf numFmtId="44" fontId="1" fillId="0" borderId="27" xfId="1" applyFont="1" applyFill="1" applyBorder="1" applyAlignment="1">
      <alignment horizontal="center" vertical="center" wrapText="1"/>
    </xf>
    <xf numFmtId="44" fontId="1" fillId="0" borderId="35" xfId="1" applyFont="1" applyFill="1" applyBorder="1" applyAlignment="1">
      <alignment horizontal="center" vertical="center" wrapText="1"/>
    </xf>
    <xf numFmtId="164" fontId="1" fillId="0" borderId="28" xfId="1" applyNumberFormat="1" applyFont="1" applyBorder="1" applyAlignment="1">
      <alignment horizontal="center" vertical="center"/>
    </xf>
    <xf numFmtId="0" fontId="1" fillId="0" borderId="38" xfId="0" applyFont="1" applyBorder="1" applyAlignment="1">
      <alignment vertical="center"/>
    </xf>
    <xf numFmtId="10" fontId="0" fillId="0" borderId="0" xfId="3" applyNumberFormat="1" applyFont="1"/>
    <xf numFmtId="164" fontId="0" fillId="0" borderId="0" xfId="1" applyNumberFormat="1" applyFont="1"/>
    <xf numFmtId="0" fontId="1" fillId="0" borderId="12" xfId="0" applyFont="1" applyBorder="1" applyAlignment="1">
      <alignment vertical="center" wrapText="1"/>
    </xf>
    <xf numFmtId="0" fontId="1" fillId="0" borderId="31" xfId="0" applyFont="1" applyBorder="1" applyAlignment="1">
      <alignment horizontal="center" vertical="center"/>
    </xf>
    <xf numFmtId="0" fontId="3" fillId="0" borderId="34" xfId="0" applyFont="1" applyFill="1" applyBorder="1" applyAlignment="1">
      <alignment vertical="top" wrapText="1"/>
    </xf>
    <xf numFmtId="164" fontId="1" fillId="0" borderId="27" xfId="1" applyNumberFormat="1" applyFont="1" applyFill="1" applyBorder="1" applyAlignment="1">
      <alignment horizontal="center" vertical="center" wrapText="1"/>
    </xf>
    <xf numFmtId="164" fontId="1" fillId="0" borderId="28" xfId="1" applyNumberFormat="1" applyFont="1" applyFill="1" applyBorder="1" applyAlignment="1">
      <alignment horizontal="center" vertical="center" wrapText="1"/>
    </xf>
    <xf numFmtId="164" fontId="1" fillId="0" borderId="38" xfId="1" applyNumberFormat="1" applyFont="1" applyFill="1" applyBorder="1" applyAlignment="1">
      <alignment horizontal="center" vertical="center" wrapText="1"/>
    </xf>
    <xf numFmtId="164" fontId="1" fillId="0" borderId="11" xfId="1" applyNumberFormat="1" applyFont="1" applyFill="1" applyBorder="1" applyAlignment="1">
      <alignment horizontal="center" vertical="center" wrapText="1"/>
    </xf>
    <xf numFmtId="164" fontId="1" fillId="0" borderId="14" xfId="1" applyNumberFormat="1" applyFont="1" applyFill="1" applyBorder="1" applyAlignment="1">
      <alignment horizontal="center" vertical="center" wrapText="1"/>
    </xf>
    <xf numFmtId="164" fontId="1" fillId="0" borderId="2" xfId="0" applyNumberFormat="1" applyFont="1" applyBorder="1" applyAlignment="1">
      <alignment vertical="center" wrapText="1"/>
    </xf>
    <xf numFmtId="164" fontId="1" fillId="0" borderId="31" xfId="0" applyNumberFormat="1" applyFont="1" applyBorder="1" applyAlignment="1">
      <alignment vertical="center" wrapText="1"/>
    </xf>
    <xf numFmtId="167" fontId="1" fillId="0" borderId="30" xfId="3" applyNumberFormat="1" applyFont="1" applyFill="1" applyBorder="1" applyAlignment="1">
      <alignment horizontal="center" vertical="center" wrapText="1"/>
    </xf>
    <xf numFmtId="0" fontId="2" fillId="8" borderId="11" xfId="0" applyFont="1" applyFill="1" applyBorder="1" applyAlignment="1">
      <alignment horizontal="center" vertical="top" wrapText="1"/>
    </xf>
    <xf numFmtId="0" fontId="2" fillId="8" borderId="14" xfId="0" applyFont="1" applyFill="1" applyBorder="1" applyAlignment="1">
      <alignment horizontal="center" vertical="top" wrapText="1"/>
    </xf>
    <xf numFmtId="44" fontId="1" fillId="9" borderId="14" xfId="1" applyFont="1" applyFill="1" applyBorder="1" applyAlignment="1">
      <alignment horizontal="center" vertical="center"/>
    </xf>
    <xf numFmtId="164" fontId="1" fillId="0" borderId="27" xfId="1" applyNumberFormat="1" applyFont="1" applyBorder="1" applyAlignment="1">
      <alignment vertical="center"/>
    </xf>
    <xf numFmtId="164" fontId="1" fillId="0" borderId="28" xfId="1" applyNumberFormat="1" applyFont="1" applyBorder="1" applyAlignment="1">
      <alignment vertical="center"/>
    </xf>
    <xf numFmtId="0" fontId="1" fillId="0" borderId="35" xfId="0" applyFont="1" applyBorder="1" applyAlignment="1">
      <alignment horizontal="center" vertical="center"/>
    </xf>
    <xf numFmtId="164" fontId="1" fillId="9" borderId="11" xfId="1" applyNumberFormat="1" applyFont="1" applyFill="1" applyBorder="1" applyAlignment="1">
      <alignment vertical="center"/>
    </xf>
    <xf numFmtId="164" fontId="1" fillId="9" borderId="24" xfId="1" applyNumberFormat="1" applyFont="1" applyFill="1" applyBorder="1" applyAlignment="1">
      <alignment horizontal="center" vertical="center" wrapText="1"/>
    </xf>
    <xf numFmtId="164" fontId="1" fillId="9" borderId="9" xfId="1" applyNumberFormat="1" applyFont="1" applyFill="1" applyBorder="1" applyAlignment="1">
      <alignment horizontal="center" vertical="center" wrapText="1"/>
    </xf>
    <xf numFmtId="164" fontId="1" fillId="9" borderId="32" xfId="1" applyNumberFormat="1" applyFont="1" applyFill="1" applyBorder="1" applyAlignment="1">
      <alignment horizontal="center" vertical="center" wrapText="1"/>
    </xf>
    <xf numFmtId="0" fontId="2" fillId="5" borderId="1" xfId="0" applyFont="1" applyFill="1" applyBorder="1" applyAlignment="1">
      <alignment horizontal="center" vertical="top" wrapText="1"/>
    </xf>
    <xf numFmtId="44" fontId="1" fillId="0" borderId="18" xfId="1" applyFont="1" applyFill="1" applyBorder="1" applyAlignment="1">
      <alignment horizontal="center" vertical="center" wrapText="1"/>
    </xf>
    <xf numFmtId="0" fontId="2" fillId="3" borderId="2" xfId="0" applyFont="1" applyFill="1" applyBorder="1" applyAlignment="1">
      <alignment horizontal="center" vertical="center" wrapText="1"/>
    </xf>
    <xf numFmtId="42" fontId="1" fillId="0" borderId="0" xfId="1"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0" fontId="3" fillId="7" borderId="25" xfId="0" applyFont="1" applyFill="1" applyBorder="1" applyAlignment="1">
      <alignment horizontal="center"/>
    </xf>
    <xf numFmtId="164" fontId="1" fillId="0" borderId="39" xfId="1" applyNumberFormat="1" applyFont="1" applyBorder="1" applyAlignment="1">
      <alignment vertical="center"/>
    </xf>
    <xf numFmtId="164" fontId="1" fillId="0" borderId="41" xfId="1" applyNumberFormat="1" applyFont="1" applyBorder="1" applyAlignment="1">
      <alignment horizontal="center" vertical="center"/>
    </xf>
    <xf numFmtId="42" fontId="1" fillId="0" borderId="1" xfId="1" applyNumberFormat="1" applyFont="1" applyFill="1" applyBorder="1" applyAlignment="1">
      <alignment horizontal="center" vertical="center" wrapText="1"/>
    </xf>
    <xf numFmtId="44" fontId="1" fillId="0" borderId="1" xfId="1" applyFont="1" applyFill="1" applyBorder="1" applyAlignment="1">
      <alignment horizontal="center" vertical="center" wrapText="1"/>
    </xf>
    <xf numFmtId="42" fontId="1" fillId="0" borderId="5" xfId="1" applyNumberFormat="1" applyFont="1" applyFill="1" applyBorder="1" applyAlignment="1">
      <alignment horizontal="center" vertical="center" wrapText="1"/>
    </xf>
    <xf numFmtId="0" fontId="1" fillId="0" borderId="6" xfId="0" applyFont="1" applyBorder="1" applyAlignment="1">
      <alignment wrapText="1"/>
    </xf>
    <xf numFmtId="44" fontId="1" fillId="0" borderId="5" xfId="1" applyFont="1" applyFill="1" applyBorder="1" applyAlignment="1">
      <alignment horizontal="center" vertical="center" wrapText="1"/>
    </xf>
    <xf numFmtId="0" fontId="1" fillId="0" borderId="6" xfId="0" applyFont="1" applyBorder="1" applyAlignment="1">
      <alignment vertical="center"/>
    </xf>
    <xf numFmtId="0" fontId="3" fillId="7" borderId="33" xfId="0" applyFont="1" applyFill="1" applyBorder="1" applyAlignment="1">
      <alignment horizontal="center"/>
    </xf>
    <xf numFmtId="164" fontId="1" fillId="0" borderId="2" xfId="1" applyNumberFormat="1" applyFont="1" applyBorder="1" applyAlignment="1">
      <alignment vertical="center"/>
    </xf>
    <xf numFmtId="164" fontId="1" fillId="0" borderId="38" xfId="1" applyNumberFormat="1" applyFont="1" applyBorder="1" applyAlignment="1">
      <alignment horizontal="center" vertical="center"/>
    </xf>
    <xf numFmtId="0" fontId="2" fillId="8" borderId="33" xfId="0" applyFont="1" applyFill="1" applyBorder="1" applyAlignment="1">
      <alignment horizontal="center"/>
    </xf>
    <xf numFmtId="44" fontId="1" fillId="9" borderId="2" xfId="1" applyFont="1" applyFill="1" applyBorder="1" applyAlignment="1">
      <alignment horizontal="center" vertical="center"/>
    </xf>
    <xf numFmtId="164" fontId="1" fillId="0" borderId="38" xfId="1" applyNumberFormat="1" applyFont="1" applyBorder="1" applyAlignment="1">
      <alignment vertical="center"/>
    </xf>
    <xf numFmtId="0" fontId="1" fillId="0" borderId="41" xfId="0" applyFont="1" applyBorder="1" applyAlignment="1">
      <alignment horizontal="center" vertical="center"/>
    </xf>
    <xf numFmtId="0" fontId="1" fillId="0" borderId="28" xfId="0" applyFont="1" applyBorder="1" applyAlignment="1">
      <alignment horizontal="center" vertical="center"/>
    </xf>
    <xf numFmtId="0" fontId="1" fillId="0" borderId="38" xfId="0" applyFont="1" applyBorder="1" applyAlignment="1">
      <alignment horizontal="center" vertical="center"/>
    </xf>
    <xf numFmtId="0" fontId="1" fillId="0" borderId="27" xfId="0" applyFont="1" applyBorder="1" applyAlignment="1">
      <alignment horizontal="center" vertical="center"/>
    </xf>
    <xf numFmtId="0" fontId="3" fillId="0" borderId="20" xfId="0" applyFont="1" applyFill="1" applyBorder="1" applyAlignment="1">
      <alignment horizontal="left" vertical="top" wrapText="1"/>
    </xf>
    <xf numFmtId="0" fontId="1" fillId="0" borderId="20" xfId="0" applyFont="1" applyBorder="1" applyAlignment="1">
      <alignment vertical="top" wrapText="1"/>
    </xf>
    <xf numFmtId="164" fontId="1" fillId="0" borderId="38" xfId="2" applyNumberFormat="1" applyFont="1" applyFill="1" applyBorder="1" applyAlignment="1">
      <alignment horizontal="center" vertical="center" wrapText="1"/>
    </xf>
    <xf numFmtId="164" fontId="1" fillId="0" borderId="11" xfId="2" applyNumberFormat="1" applyFont="1" applyFill="1" applyBorder="1" applyAlignment="1">
      <alignment horizontal="center" vertical="center" wrapText="1"/>
    </xf>
    <xf numFmtId="164" fontId="1" fillId="0" borderId="14" xfId="2" applyNumberFormat="1" applyFont="1" applyFill="1" applyBorder="1" applyAlignment="1">
      <alignment horizontal="center" vertical="center" wrapText="1"/>
    </xf>
    <xf numFmtId="0" fontId="1" fillId="0" borderId="12" xfId="0" applyFont="1" applyBorder="1" applyAlignment="1">
      <alignment vertical="center"/>
    </xf>
    <xf numFmtId="0" fontId="1" fillId="0" borderId="27" xfId="0" applyFont="1" applyFill="1" applyBorder="1" applyAlignment="1">
      <alignment horizontal="center" vertical="center" wrapText="1"/>
    </xf>
    <xf numFmtId="164" fontId="1" fillId="0" borderId="28" xfId="2" applyNumberFormat="1" applyFont="1" applyFill="1" applyBorder="1" applyAlignment="1">
      <alignment horizontal="center" vertical="center" wrapText="1"/>
    </xf>
    <xf numFmtId="6" fontId="1" fillId="0" borderId="29" xfId="0" applyNumberFormat="1" applyFont="1" applyFill="1" applyBorder="1" applyAlignment="1">
      <alignment horizontal="center" vertical="center" wrapText="1"/>
    </xf>
    <xf numFmtId="6" fontId="1" fillId="0" borderId="30" xfId="0" applyNumberFormat="1" applyFont="1" applyFill="1" applyBorder="1" applyAlignment="1">
      <alignment horizontal="center" vertical="center" wrapText="1"/>
    </xf>
    <xf numFmtId="6" fontId="1" fillId="0" borderId="31"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center" vertical="center" wrapText="1"/>
    </xf>
    <xf numFmtId="6" fontId="1" fillId="0" borderId="42" xfId="0" applyNumberFormat="1" applyFont="1" applyBorder="1" applyAlignment="1">
      <alignment horizontal="center" vertical="center"/>
    </xf>
    <xf numFmtId="6" fontId="1" fillId="0" borderId="30" xfId="0" applyNumberFormat="1" applyFont="1" applyBorder="1" applyAlignment="1">
      <alignment horizontal="center" vertical="center"/>
    </xf>
    <xf numFmtId="0" fontId="1" fillId="0" borderId="2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3" xfId="0" applyFont="1" applyBorder="1" applyAlignment="1">
      <alignment horizontal="center" vertical="center" wrapText="1"/>
    </xf>
    <xf numFmtId="6" fontId="1" fillId="0" borderId="29" xfId="0" applyNumberFormat="1" applyFont="1" applyBorder="1" applyAlignment="1">
      <alignment horizontal="center" vertical="center"/>
    </xf>
    <xf numFmtId="164" fontId="1" fillId="0" borderId="30" xfId="1" applyNumberFormat="1" applyFont="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16" xfId="0" applyFont="1" applyFill="1" applyBorder="1" applyAlignment="1">
      <alignment horizontal="center" vertical="top" wrapText="1"/>
    </xf>
    <xf numFmtId="0" fontId="3" fillId="7" borderId="13" xfId="0" applyFont="1" applyFill="1" applyBorder="1" applyAlignment="1">
      <alignment horizontal="center" vertical="top" wrapText="1"/>
    </xf>
    <xf numFmtId="0" fontId="3" fillId="7" borderId="18" xfId="0" applyFont="1" applyFill="1" applyBorder="1" applyAlignment="1">
      <alignment horizontal="center" vertical="top" wrapText="1"/>
    </xf>
    <xf numFmtId="0" fontId="3" fillId="7" borderId="35"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 fillId="8" borderId="13" xfId="0" applyFont="1" applyFill="1" applyBorder="1" applyAlignment="1">
      <alignment horizontal="center" vertical="top" wrapText="1"/>
    </xf>
    <xf numFmtId="0" fontId="2" fillId="8" borderId="18" xfId="0" applyFont="1" applyFill="1" applyBorder="1" applyAlignment="1">
      <alignment horizontal="center" vertical="top" wrapText="1"/>
    </xf>
    <xf numFmtId="0" fontId="2" fillId="8" borderId="35"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7" borderId="8" xfId="0" applyFont="1" applyFill="1" applyBorder="1" applyAlignment="1">
      <alignment horizontal="center" vertical="top" wrapText="1"/>
    </xf>
    <xf numFmtId="0" fontId="3" fillId="7" borderId="9" xfId="0" applyFont="1" applyFill="1" applyBorder="1" applyAlignment="1">
      <alignment horizontal="center" vertical="top" wrapText="1"/>
    </xf>
    <xf numFmtId="0" fontId="2" fillId="8" borderId="8" xfId="0" applyFont="1" applyFill="1" applyBorder="1" applyAlignment="1">
      <alignment horizontal="center" vertical="top" wrapText="1"/>
    </xf>
    <xf numFmtId="0" fontId="2" fillId="8" borderId="9" xfId="0" applyFont="1" applyFill="1" applyBorder="1" applyAlignment="1">
      <alignment horizontal="center" vertical="top" wrapText="1"/>
    </xf>
    <xf numFmtId="0" fontId="2" fillId="8" borderId="17"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3" xfId="0" applyFont="1" applyFill="1" applyBorder="1" applyAlignment="1">
      <alignment horizontal="center" vertical="top" wrapText="1"/>
    </xf>
    <xf numFmtId="0" fontId="2" fillId="5" borderId="18" xfId="0" applyFont="1" applyFill="1" applyBorder="1" applyAlignment="1">
      <alignment horizontal="center" vertical="top" wrapText="1"/>
    </xf>
    <xf numFmtId="0" fontId="2" fillId="3" borderId="43" xfId="0" applyFont="1" applyFill="1" applyBorder="1" applyAlignment="1">
      <alignment horizontal="center" vertical="top" wrapText="1"/>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4"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8" borderId="24" xfId="0" applyFont="1" applyFill="1" applyBorder="1" applyAlignment="1">
      <alignment horizontal="center"/>
    </xf>
    <xf numFmtId="0" fontId="2" fillId="8" borderId="6" xfId="0" applyFont="1" applyFill="1" applyBorder="1" applyAlignment="1">
      <alignment horizontal="center" vertical="center" wrapText="1"/>
    </xf>
    <xf numFmtId="166" fontId="0" fillId="0" borderId="1" xfId="0" applyNumberFormat="1" applyBorder="1" applyAlignment="1">
      <alignment horizontal="center"/>
    </xf>
    <xf numFmtId="0" fontId="12" fillId="8" borderId="1" xfId="0" applyFont="1" applyFill="1" applyBorder="1" applyAlignment="1">
      <alignment horizontal="center"/>
    </xf>
    <xf numFmtId="0" fontId="0" fillId="0" borderId="1" xfId="0" applyBorder="1" applyAlignment="1">
      <alignment horizontal="center"/>
    </xf>
    <xf numFmtId="0" fontId="2" fillId="8" borderId="33" xfId="0" applyFont="1" applyFill="1" applyBorder="1" applyAlignment="1">
      <alignment horizontal="center" vertical="top" wrapText="1"/>
    </xf>
    <xf numFmtId="0" fontId="2" fillId="8" borderId="40" xfId="0" applyFont="1" applyFill="1" applyBorder="1" applyAlignment="1">
      <alignment horizontal="center" vertical="top" wrapText="1"/>
    </xf>
    <xf numFmtId="0" fontId="2" fillId="8" borderId="25" xfId="0" applyFont="1" applyFill="1" applyBorder="1" applyAlignment="1">
      <alignment horizontal="center" vertical="top" wrapText="1"/>
    </xf>
    <xf numFmtId="0" fontId="13" fillId="7" borderId="1" xfId="0" applyFont="1" applyFill="1" applyBorder="1" applyAlignment="1">
      <alignment horizontal="center"/>
    </xf>
    <xf numFmtId="0" fontId="3" fillId="7" borderId="33" xfId="0" applyFont="1" applyFill="1" applyBorder="1" applyAlignment="1">
      <alignment horizontal="center" vertical="top" wrapText="1"/>
    </xf>
    <xf numFmtId="0" fontId="3" fillId="7" borderId="25" xfId="0" applyFont="1" applyFill="1" applyBorder="1" applyAlignment="1">
      <alignment horizontal="center" vertical="top" wrapText="1"/>
    </xf>
    <xf numFmtId="0" fontId="2" fillId="5" borderId="33" xfId="0" applyFont="1" applyFill="1" applyBorder="1" applyAlignment="1">
      <alignment horizontal="center" vertical="top" wrapText="1"/>
    </xf>
    <xf numFmtId="0" fontId="2" fillId="5" borderId="40" xfId="0" applyFont="1" applyFill="1" applyBorder="1" applyAlignment="1">
      <alignment horizontal="center" vertical="top" wrapText="1"/>
    </xf>
    <xf numFmtId="0" fontId="2" fillId="5" borderId="25" xfId="0" applyFont="1" applyFill="1" applyBorder="1" applyAlignment="1">
      <alignment horizontal="center" vertical="top" wrapText="1"/>
    </xf>
    <xf numFmtId="0" fontId="3" fillId="7" borderId="40" xfId="0" applyFont="1" applyFill="1" applyBorder="1" applyAlignment="1">
      <alignment horizontal="center" vertical="top" wrapText="1"/>
    </xf>
    <xf numFmtId="0" fontId="2" fillId="5" borderId="1" xfId="0" applyFont="1" applyFill="1" applyBorder="1" applyAlignment="1">
      <alignment horizontal="center" vertical="top"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3C85C6"/>
      <color rgb="FFEF4759"/>
      <color rgb="FF244A5F"/>
      <color rgb="FF06997E"/>
      <color rgb="FF00000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D879-25D2-4515-A07C-611CCD90FD4C}">
  <sheetPr>
    <pageSetUpPr fitToPage="1"/>
  </sheetPr>
  <dimension ref="B2:R52"/>
  <sheetViews>
    <sheetView tabSelected="1" zoomScale="75" zoomScaleNormal="75" workbookViewId="0">
      <pane xSplit="2" ySplit="1" topLeftCell="C2" activePane="bottomRight" state="frozen"/>
      <selection pane="topRight" activeCell="C1" sqref="C1"/>
      <selection pane="bottomLeft" activeCell="A2" sqref="A2"/>
      <selection pane="bottomRight" activeCell="O6" sqref="O6"/>
    </sheetView>
  </sheetViews>
  <sheetFormatPr defaultColWidth="9" defaultRowHeight="15" x14ac:dyDescent="0.35"/>
  <cols>
    <col min="1" max="1" width="3" style="1" customWidth="1"/>
    <col min="2" max="2" width="76.44140625" style="3" customWidth="1"/>
    <col min="3" max="3" width="14.33203125" style="1" customWidth="1"/>
    <col min="4" max="4" width="17.109375" style="1" customWidth="1"/>
    <col min="5" max="5" width="16.6640625" style="1" customWidth="1"/>
    <col min="6" max="6" width="16.109375" style="1" customWidth="1"/>
    <col min="7" max="8" width="15.88671875" style="1" customWidth="1"/>
    <col min="9" max="9" width="21.44140625" style="1" customWidth="1"/>
    <col min="10" max="12" width="16.6640625" style="1" customWidth="1"/>
    <col min="13" max="13" width="21" style="1" customWidth="1"/>
    <col min="14" max="16" width="16.6640625" style="1" customWidth="1"/>
    <col min="17" max="17" width="19.6640625" style="1" customWidth="1"/>
    <col min="18" max="18" width="33" style="1" hidden="1" customWidth="1"/>
    <col min="19" max="16384" width="9" style="1"/>
  </cols>
  <sheetData>
    <row r="2" spans="2:17" ht="19.8" thickBot="1" x14ac:dyDescent="0.4">
      <c r="B2" s="5"/>
      <c r="C2" s="8"/>
      <c r="D2" s="2"/>
      <c r="M2" s="54"/>
      <c r="N2" s="54"/>
      <c r="O2" s="54"/>
    </row>
    <row r="3" spans="2:17" ht="15.75" customHeight="1" thickBot="1" x14ac:dyDescent="0.4">
      <c r="B3" s="13" t="s">
        <v>8</v>
      </c>
      <c r="C3" s="154" t="s">
        <v>6</v>
      </c>
      <c r="D3" s="155"/>
      <c r="E3" s="155"/>
      <c r="F3" s="180" t="s">
        <v>11</v>
      </c>
      <c r="G3" s="181"/>
      <c r="H3" s="181"/>
      <c r="I3" s="176" t="s">
        <v>23</v>
      </c>
      <c r="J3" s="158" t="s">
        <v>49</v>
      </c>
      <c r="K3" s="159"/>
      <c r="L3" s="159"/>
      <c r="M3" s="160" t="s">
        <v>50</v>
      </c>
      <c r="N3" s="164" t="s">
        <v>52</v>
      </c>
      <c r="O3" s="165"/>
      <c r="P3" s="165"/>
      <c r="Q3" s="166" t="s">
        <v>51</v>
      </c>
    </row>
    <row r="4" spans="2:17" s="7" customFormat="1" ht="16.5" customHeight="1" thickBot="1" x14ac:dyDescent="0.35">
      <c r="B4" s="19" t="s">
        <v>10</v>
      </c>
      <c r="C4" s="15" t="s">
        <v>1</v>
      </c>
      <c r="D4" s="16" t="s">
        <v>3</v>
      </c>
      <c r="E4" s="16" t="s">
        <v>4</v>
      </c>
      <c r="F4" s="40" t="s">
        <v>1</v>
      </c>
      <c r="G4" s="41" t="s">
        <v>3</v>
      </c>
      <c r="H4" s="41" t="s">
        <v>4</v>
      </c>
      <c r="I4" s="177"/>
      <c r="J4" s="58" t="s">
        <v>1</v>
      </c>
      <c r="K4" s="59" t="s">
        <v>3</v>
      </c>
      <c r="L4" s="59" t="s">
        <v>4</v>
      </c>
      <c r="M4" s="161"/>
      <c r="N4" s="60" t="s">
        <v>1</v>
      </c>
      <c r="O4" s="61" t="s">
        <v>3</v>
      </c>
      <c r="P4" s="61" t="s">
        <v>4</v>
      </c>
      <c r="Q4" s="167"/>
    </row>
    <row r="5" spans="2:17" ht="135" x14ac:dyDescent="0.35">
      <c r="B5" s="23" t="s">
        <v>19</v>
      </c>
      <c r="C5" s="28">
        <v>48212000</v>
      </c>
      <c r="D5" s="20">
        <v>112351000</v>
      </c>
      <c r="E5" s="21">
        <v>179130000</v>
      </c>
      <c r="F5" s="56">
        <v>172882000</v>
      </c>
      <c r="G5" s="20">
        <v>274399000</v>
      </c>
      <c r="H5" s="57">
        <v>341617000</v>
      </c>
      <c r="I5" s="46" t="s">
        <v>44</v>
      </c>
      <c r="J5" s="105">
        <v>172858000</v>
      </c>
      <c r="K5" s="106">
        <v>273125000</v>
      </c>
      <c r="L5" s="107">
        <v>340050000</v>
      </c>
      <c r="M5" s="46" t="s">
        <v>78</v>
      </c>
      <c r="N5" s="56">
        <v>107873000</v>
      </c>
      <c r="O5" s="20">
        <v>251992000</v>
      </c>
      <c r="P5" s="57">
        <v>401390000</v>
      </c>
      <c r="Q5" s="46" t="s">
        <v>79</v>
      </c>
    </row>
    <row r="6" spans="2:17" ht="150" x14ac:dyDescent="0.35">
      <c r="B6" s="24" t="s">
        <v>20</v>
      </c>
      <c r="C6" s="31">
        <v>4500000</v>
      </c>
      <c r="D6" s="18">
        <v>0</v>
      </c>
      <c r="E6" s="22">
        <v>0</v>
      </c>
      <c r="F6" s="31">
        <v>4500000</v>
      </c>
      <c r="G6" s="18">
        <v>0</v>
      </c>
      <c r="H6" s="44">
        <v>0</v>
      </c>
      <c r="I6" s="45" t="s">
        <v>45</v>
      </c>
      <c r="J6" s="31">
        <v>4500000</v>
      </c>
      <c r="K6" s="18">
        <v>0</v>
      </c>
      <c r="L6" s="44">
        <v>0</v>
      </c>
      <c r="M6" s="45"/>
      <c r="N6" s="31">
        <v>4500000</v>
      </c>
      <c r="O6" s="18">
        <v>0</v>
      </c>
      <c r="P6" s="44">
        <v>0</v>
      </c>
      <c r="Q6" s="45" t="s">
        <v>70</v>
      </c>
    </row>
    <row r="7" spans="2:17" ht="195" x14ac:dyDescent="0.35">
      <c r="B7" s="24" t="s">
        <v>12</v>
      </c>
      <c r="C7" s="29">
        <v>2630000</v>
      </c>
      <c r="D7" s="17">
        <v>3020000</v>
      </c>
      <c r="E7" s="22">
        <v>350000</v>
      </c>
      <c r="F7" s="26">
        <v>250000</v>
      </c>
      <c r="G7" s="17">
        <v>0</v>
      </c>
      <c r="H7" s="44">
        <v>0</v>
      </c>
      <c r="I7" s="45" t="s">
        <v>46</v>
      </c>
      <c r="J7" s="26">
        <v>250000</v>
      </c>
      <c r="K7" s="17">
        <v>0</v>
      </c>
      <c r="L7" s="44">
        <v>0</v>
      </c>
      <c r="M7" s="45" t="s">
        <v>46</v>
      </c>
      <c r="N7" s="26">
        <v>250000</v>
      </c>
      <c r="O7" s="17">
        <v>0</v>
      </c>
      <c r="P7" s="44" t="s">
        <v>80</v>
      </c>
      <c r="Q7" s="45" t="s">
        <v>46</v>
      </c>
    </row>
    <row r="8" spans="2:17" ht="150" x14ac:dyDescent="0.35">
      <c r="B8" s="24" t="s">
        <v>13</v>
      </c>
      <c r="C8" s="29">
        <v>2000000</v>
      </c>
      <c r="D8" s="17">
        <v>2280000</v>
      </c>
      <c r="E8" s="22">
        <v>2599000</v>
      </c>
      <c r="F8" s="26">
        <v>1000000</v>
      </c>
      <c r="G8" s="17">
        <v>1000000</v>
      </c>
      <c r="H8" s="44">
        <v>1000000</v>
      </c>
      <c r="I8" s="45" t="s">
        <v>48</v>
      </c>
      <c r="J8" s="26">
        <v>1000000</v>
      </c>
      <c r="K8" s="17">
        <v>1000000</v>
      </c>
      <c r="L8" s="44">
        <v>1000000</v>
      </c>
      <c r="M8" s="45" t="s">
        <v>48</v>
      </c>
      <c r="N8" s="26">
        <v>1000000</v>
      </c>
      <c r="O8" s="17">
        <v>1000000</v>
      </c>
      <c r="P8" s="44">
        <v>1000000</v>
      </c>
      <c r="Q8" s="45" t="s">
        <v>48</v>
      </c>
    </row>
    <row r="9" spans="2:17" ht="15.6" thickBot="1" x14ac:dyDescent="0.4">
      <c r="B9" s="25" t="s">
        <v>5</v>
      </c>
      <c r="C9" s="30">
        <f>SUM(C5:C8)</f>
        <v>57342000</v>
      </c>
      <c r="D9" s="30">
        <f>SUM(D5:D8)</f>
        <v>117651000</v>
      </c>
      <c r="E9" s="30">
        <f>SUM(E5:E8)</f>
        <v>182079000</v>
      </c>
      <c r="F9" s="27">
        <f>SUM(F5:F8)</f>
        <v>178632000</v>
      </c>
      <c r="G9" s="27">
        <f t="shared" ref="G9:H9" si="0">SUM(G5:G8)</f>
        <v>275399000</v>
      </c>
      <c r="H9" s="27">
        <f t="shared" si="0"/>
        <v>342617000</v>
      </c>
      <c r="I9" s="55"/>
      <c r="J9" s="27"/>
      <c r="K9" s="27"/>
      <c r="L9" s="27"/>
      <c r="M9" s="55"/>
      <c r="N9" s="27"/>
      <c r="O9" s="27"/>
      <c r="P9" s="27"/>
      <c r="Q9" s="55"/>
    </row>
    <row r="10" spans="2:17" ht="15.6" thickBot="1" x14ac:dyDescent="0.4">
      <c r="B10" s="10"/>
      <c r="C10" s="11"/>
      <c r="D10" s="11"/>
      <c r="E10" s="11"/>
      <c r="F10" s="11"/>
      <c r="G10" s="11"/>
      <c r="H10" s="11"/>
      <c r="I10" s="12"/>
      <c r="J10" s="12"/>
      <c r="K10" s="12"/>
      <c r="L10" s="12"/>
      <c r="N10" s="12"/>
      <c r="O10" s="12"/>
      <c r="P10" s="12"/>
      <c r="Q10" s="12"/>
    </row>
    <row r="11" spans="2:17" s="4" customFormat="1" ht="16.5" customHeight="1" thickBot="1" x14ac:dyDescent="0.5">
      <c r="B11" s="14" t="s">
        <v>7</v>
      </c>
      <c r="C11" s="156" t="s">
        <v>6</v>
      </c>
      <c r="D11" s="157"/>
      <c r="E11" s="157"/>
      <c r="F11" s="180" t="s">
        <v>11</v>
      </c>
      <c r="G11" s="181"/>
      <c r="H11" s="181"/>
      <c r="I11" s="174" t="s">
        <v>23</v>
      </c>
      <c r="J11" s="168" t="s">
        <v>49</v>
      </c>
      <c r="K11" s="169"/>
      <c r="L11" s="169"/>
      <c r="M11" s="162" t="s">
        <v>50</v>
      </c>
      <c r="N11" s="170" t="s">
        <v>52</v>
      </c>
      <c r="O11" s="171"/>
      <c r="P11" s="171"/>
      <c r="Q11" s="172" t="s">
        <v>51</v>
      </c>
    </row>
    <row r="12" spans="2:17" ht="16.5" customHeight="1" thickBot="1" x14ac:dyDescent="0.4">
      <c r="B12" s="32" t="s">
        <v>2</v>
      </c>
      <c r="C12" s="34" t="s">
        <v>0</v>
      </c>
      <c r="D12" s="35" t="s">
        <v>1</v>
      </c>
      <c r="E12" s="62" t="s">
        <v>3</v>
      </c>
      <c r="F12" s="63" t="s">
        <v>0</v>
      </c>
      <c r="G12" s="50" t="s">
        <v>1</v>
      </c>
      <c r="H12" s="50" t="s">
        <v>3</v>
      </c>
      <c r="I12" s="175"/>
      <c r="J12" s="64" t="s">
        <v>0</v>
      </c>
      <c r="K12" s="65" t="s">
        <v>1</v>
      </c>
      <c r="L12" s="65" t="s">
        <v>3</v>
      </c>
      <c r="M12" s="163"/>
      <c r="N12" s="98" t="s">
        <v>0</v>
      </c>
      <c r="O12" s="99" t="s">
        <v>1</v>
      </c>
      <c r="P12" s="99" t="s">
        <v>3</v>
      </c>
      <c r="Q12" s="173"/>
    </row>
    <row r="13" spans="2:17" ht="131.25" customHeight="1" thickBot="1" x14ac:dyDescent="0.4">
      <c r="B13" s="89" t="s">
        <v>14</v>
      </c>
      <c r="C13" s="90">
        <v>12996000</v>
      </c>
      <c r="D13" s="91">
        <v>8516000</v>
      </c>
      <c r="E13" s="92">
        <v>0</v>
      </c>
      <c r="F13" s="93">
        <v>12996000</v>
      </c>
      <c r="G13" s="94">
        <v>8516000</v>
      </c>
      <c r="H13" s="94">
        <v>0</v>
      </c>
      <c r="I13" s="95" t="s">
        <v>26</v>
      </c>
      <c r="J13" s="93">
        <v>12996000</v>
      </c>
      <c r="K13" s="94">
        <f>91192000-82671000</f>
        <v>8521000</v>
      </c>
      <c r="L13" s="94">
        <v>0</v>
      </c>
      <c r="M13" s="95" t="s">
        <v>26</v>
      </c>
      <c r="N13" s="36">
        <f>76334000-63338000</f>
        <v>12996000</v>
      </c>
      <c r="O13" s="37">
        <f>91192000-82671000</f>
        <v>8521000</v>
      </c>
      <c r="P13" s="37">
        <v>0</v>
      </c>
      <c r="Q13" s="96" t="s">
        <v>26</v>
      </c>
    </row>
    <row r="14" spans="2:17" ht="45" customHeight="1" thickBot="1" x14ac:dyDescent="0.4">
      <c r="B14" s="33" t="s">
        <v>73</v>
      </c>
      <c r="C14" s="36" t="s">
        <v>74</v>
      </c>
      <c r="D14" s="37" t="s">
        <v>74</v>
      </c>
      <c r="E14" s="37" t="s">
        <v>74</v>
      </c>
      <c r="F14" s="37" t="s">
        <v>74</v>
      </c>
      <c r="G14" s="97">
        <v>0.02</v>
      </c>
      <c r="H14" s="97">
        <v>0.02</v>
      </c>
      <c r="I14" s="96" t="s">
        <v>75</v>
      </c>
      <c r="J14" s="36" t="s">
        <v>74</v>
      </c>
      <c r="K14" s="97">
        <v>2.8000000000000001E-2</v>
      </c>
      <c r="L14" s="97">
        <v>0.02</v>
      </c>
      <c r="M14" s="96" t="s">
        <v>75</v>
      </c>
      <c r="N14" s="36" t="s">
        <v>74</v>
      </c>
      <c r="O14" s="97">
        <v>5.5E-2</v>
      </c>
      <c r="P14" s="97">
        <v>0.02</v>
      </c>
      <c r="Q14" s="96" t="s">
        <v>75</v>
      </c>
    </row>
    <row r="15" spans="2:17" ht="15.6" thickBot="1" x14ac:dyDescent="0.4">
      <c r="B15" s="10"/>
      <c r="C15" s="11"/>
      <c r="D15" s="11"/>
      <c r="E15" s="11"/>
      <c r="F15" s="11"/>
      <c r="G15" s="11"/>
      <c r="H15" s="11"/>
      <c r="I15" s="12"/>
      <c r="J15" s="12"/>
      <c r="K15" s="12"/>
      <c r="L15" s="12"/>
      <c r="N15" s="12"/>
      <c r="O15" s="12"/>
      <c r="P15" s="12"/>
      <c r="Q15" s="12"/>
    </row>
    <row r="16" spans="2:17" ht="15.9" customHeight="1" x14ac:dyDescent="0.35">
      <c r="B16" s="13" t="s">
        <v>9</v>
      </c>
      <c r="C16" s="154" t="s">
        <v>6</v>
      </c>
      <c r="D16" s="155"/>
      <c r="E16" s="182"/>
      <c r="F16" s="180" t="s">
        <v>11</v>
      </c>
      <c r="G16" s="181"/>
      <c r="H16" s="181"/>
      <c r="I16" s="178" t="s">
        <v>24</v>
      </c>
      <c r="J16" s="183" t="s">
        <v>53</v>
      </c>
      <c r="K16" s="184"/>
      <c r="L16" s="185"/>
      <c r="M16" s="162" t="s">
        <v>50</v>
      </c>
      <c r="N16" s="186" t="s">
        <v>54</v>
      </c>
      <c r="O16" s="187"/>
      <c r="P16" s="188"/>
      <c r="Q16" s="172" t="s">
        <v>55</v>
      </c>
    </row>
    <row r="17" spans="2:17" ht="15.6" thickBot="1" x14ac:dyDescent="0.4">
      <c r="B17" s="74" t="s">
        <v>2</v>
      </c>
      <c r="C17" s="73" t="s">
        <v>0</v>
      </c>
      <c r="D17" s="110" t="s">
        <v>1</v>
      </c>
      <c r="E17" s="112" t="s">
        <v>82</v>
      </c>
      <c r="F17" s="63" t="s">
        <v>0</v>
      </c>
      <c r="G17" s="108" t="s">
        <v>1</v>
      </c>
      <c r="H17" s="108" t="s">
        <v>3</v>
      </c>
      <c r="I17" s="179"/>
      <c r="J17" s="113" t="s">
        <v>38</v>
      </c>
      <c r="K17" s="67" t="s">
        <v>39</v>
      </c>
      <c r="L17" s="122" t="s">
        <v>82</v>
      </c>
      <c r="M17" s="163"/>
      <c r="N17" s="68" t="s">
        <v>38</v>
      </c>
      <c r="O17" s="69" t="s">
        <v>39</v>
      </c>
      <c r="P17" s="125" t="s">
        <v>82</v>
      </c>
      <c r="Q17" s="189"/>
    </row>
    <row r="18" spans="2:17" ht="90.6" thickBot="1" x14ac:dyDescent="0.4">
      <c r="B18" s="72" t="s">
        <v>81</v>
      </c>
      <c r="C18" s="76">
        <v>522000000</v>
      </c>
      <c r="D18" s="77">
        <v>0</v>
      </c>
      <c r="E18" s="111">
        <v>0</v>
      </c>
      <c r="F18" s="118">
        <v>0</v>
      </c>
      <c r="G18" s="116">
        <v>0</v>
      </c>
      <c r="H18" s="116">
        <v>0</v>
      </c>
      <c r="I18" s="119" t="s">
        <v>25</v>
      </c>
      <c r="J18" s="114">
        <v>217678000</v>
      </c>
      <c r="K18" s="79">
        <v>63197000</v>
      </c>
      <c r="L18" s="123">
        <v>0</v>
      </c>
      <c r="M18" s="80" t="s">
        <v>66</v>
      </c>
      <c r="N18" s="104">
        <f>62980000+187120000</f>
        <v>250100000</v>
      </c>
      <c r="O18" s="100">
        <v>0</v>
      </c>
      <c r="P18" s="126">
        <v>0</v>
      </c>
      <c r="Q18" s="87" t="s">
        <v>77</v>
      </c>
    </row>
    <row r="19" spans="2:17" ht="88.5" customHeight="1" thickBot="1" x14ac:dyDescent="0.4">
      <c r="B19" s="75" t="s">
        <v>71</v>
      </c>
      <c r="C19" s="81">
        <v>0</v>
      </c>
      <c r="D19" s="82">
        <v>0</v>
      </c>
      <c r="E19" s="109">
        <v>0</v>
      </c>
      <c r="F19" s="120">
        <v>0</v>
      </c>
      <c r="G19" s="117">
        <v>0</v>
      </c>
      <c r="H19" s="117">
        <v>0</v>
      </c>
      <c r="I19" s="121" t="s">
        <v>65</v>
      </c>
      <c r="J19" s="115">
        <v>24297000</v>
      </c>
      <c r="K19" s="83">
        <v>39612000</v>
      </c>
      <c r="L19" s="124">
        <v>0</v>
      </c>
      <c r="M19" s="84" t="s">
        <v>66</v>
      </c>
      <c r="N19" s="101">
        <v>24297000</v>
      </c>
      <c r="O19" s="102">
        <v>39612000</v>
      </c>
      <c r="P19" s="127">
        <v>0</v>
      </c>
      <c r="Q19" s="103" t="s">
        <v>76</v>
      </c>
    </row>
    <row r="20" spans="2:17" ht="65.25" customHeight="1" thickBot="1" x14ac:dyDescent="0.4">
      <c r="B20" s="78" t="s">
        <v>64</v>
      </c>
      <c r="C20" s="144" t="s">
        <v>74</v>
      </c>
      <c r="D20" s="145" t="s">
        <v>74</v>
      </c>
      <c r="E20" s="146" t="s">
        <v>74</v>
      </c>
      <c r="F20" s="135" t="s">
        <v>67</v>
      </c>
      <c r="G20" s="136" t="s">
        <v>67</v>
      </c>
      <c r="H20" s="136" t="s">
        <v>67</v>
      </c>
      <c r="I20" s="137" t="s">
        <v>69</v>
      </c>
      <c r="J20" s="128" t="s">
        <v>67</v>
      </c>
      <c r="K20" s="129" t="s">
        <v>68</v>
      </c>
      <c r="L20" s="130" t="s">
        <v>67</v>
      </c>
      <c r="M20" s="84" t="s">
        <v>69</v>
      </c>
      <c r="N20" s="131" t="s">
        <v>67</v>
      </c>
      <c r="O20" s="129" t="s">
        <v>67</v>
      </c>
      <c r="P20" s="130" t="s">
        <v>67</v>
      </c>
      <c r="Q20" s="103" t="s">
        <v>69</v>
      </c>
    </row>
    <row r="21" spans="2:17" s="53" customFormat="1" ht="60.6" thickBot="1" x14ac:dyDescent="0.35">
      <c r="B21" s="132" t="s">
        <v>40</v>
      </c>
      <c r="C21" s="144" t="s">
        <v>74</v>
      </c>
      <c r="D21" s="145" t="s">
        <v>74</v>
      </c>
      <c r="E21" s="146" t="s">
        <v>74</v>
      </c>
      <c r="F21" s="140">
        <v>246000000</v>
      </c>
      <c r="G21" s="141">
        <v>500000000</v>
      </c>
      <c r="H21" s="141">
        <v>462000000</v>
      </c>
      <c r="I21" s="142" t="s">
        <v>83</v>
      </c>
      <c r="J21" s="138" t="s">
        <v>67</v>
      </c>
      <c r="K21" s="139" t="s">
        <v>67</v>
      </c>
      <c r="L21" s="134" t="s">
        <v>67</v>
      </c>
      <c r="M21" s="143" t="s">
        <v>83</v>
      </c>
      <c r="N21" s="138" t="s">
        <v>67</v>
      </c>
      <c r="O21" s="139" t="s">
        <v>67</v>
      </c>
      <c r="P21" s="134" t="s">
        <v>67</v>
      </c>
      <c r="Q21" s="143" t="s">
        <v>83</v>
      </c>
    </row>
    <row r="22" spans="2:17" s="53" customFormat="1" ht="45.6" thickBot="1" x14ac:dyDescent="0.35">
      <c r="B22" s="132" t="s">
        <v>47</v>
      </c>
      <c r="C22" s="144" t="s">
        <v>74</v>
      </c>
      <c r="D22" s="145" t="s">
        <v>74</v>
      </c>
      <c r="E22" s="146" t="s">
        <v>74</v>
      </c>
      <c r="F22" s="140">
        <v>0</v>
      </c>
      <c r="G22" s="141" t="s">
        <v>41</v>
      </c>
      <c r="H22" s="141">
        <v>0</v>
      </c>
      <c r="I22" s="142" t="s">
        <v>83</v>
      </c>
      <c r="J22" s="152">
        <v>0</v>
      </c>
      <c r="K22" s="148">
        <v>0</v>
      </c>
      <c r="L22" s="148">
        <v>0</v>
      </c>
      <c r="M22" s="88" t="s">
        <v>83</v>
      </c>
      <c r="N22" s="152">
        <v>0</v>
      </c>
      <c r="O22" s="148">
        <v>0</v>
      </c>
      <c r="P22" s="148">
        <v>0</v>
      </c>
      <c r="Q22" s="88" t="s">
        <v>83</v>
      </c>
    </row>
    <row r="23" spans="2:17" ht="43.5" customHeight="1" thickBot="1" x14ac:dyDescent="0.4">
      <c r="B23" s="133" t="s">
        <v>42</v>
      </c>
      <c r="C23" s="144" t="s">
        <v>74</v>
      </c>
      <c r="D23" s="145" t="s">
        <v>74</v>
      </c>
      <c r="E23" s="146" t="s">
        <v>74</v>
      </c>
      <c r="F23" s="147">
        <v>0</v>
      </c>
      <c r="G23" s="148">
        <v>2000000</v>
      </c>
      <c r="H23" s="148">
        <v>2000000</v>
      </c>
      <c r="I23" s="88" t="s">
        <v>83</v>
      </c>
      <c r="J23" s="152">
        <v>0</v>
      </c>
      <c r="K23" s="148">
        <v>0</v>
      </c>
      <c r="L23" s="148">
        <v>0</v>
      </c>
      <c r="M23" s="88" t="s">
        <v>83</v>
      </c>
      <c r="N23" s="147">
        <v>0</v>
      </c>
      <c r="O23" s="148">
        <v>2000000</v>
      </c>
      <c r="P23" s="148">
        <v>2000000</v>
      </c>
      <c r="Q23" s="88" t="s">
        <v>83</v>
      </c>
    </row>
    <row r="24" spans="2:17" ht="49.5" customHeight="1" thickBot="1" x14ac:dyDescent="0.4">
      <c r="B24" s="133" t="s">
        <v>43</v>
      </c>
      <c r="C24" s="149" t="s">
        <v>74</v>
      </c>
      <c r="D24" s="150" t="s">
        <v>74</v>
      </c>
      <c r="E24" s="151" t="s">
        <v>74</v>
      </c>
      <c r="F24" s="147">
        <v>0</v>
      </c>
      <c r="G24" s="148">
        <v>52000000</v>
      </c>
      <c r="H24" s="148">
        <v>52000000</v>
      </c>
      <c r="I24" s="88" t="s">
        <v>83</v>
      </c>
      <c r="J24" s="152">
        <v>0</v>
      </c>
      <c r="K24" s="148">
        <v>10000000</v>
      </c>
      <c r="L24" s="148">
        <v>25000000</v>
      </c>
      <c r="M24" s="88" t="s">
        <v>83</v>
      </c>
      <c r="N24" s="152">
        <v>0</v>
      </c>
      <c r="O24" s="148">
        <v>20000000</v>
      </c>
      <c r="P24" s="153">
        <v>20000000</v>
      </c>
      <c r="Q24" s="88" t="s">
        <v>83</v>
      </c>
    </row>
    <row r="25" spans="2:17" x14ac:dyDescent="0.35">
      <c r="B25" s="6"/>
    </row>
    <row r="26" spans="2:17" hidden="1" x14ac:dyDescent="0.35">
      <c r="B26" s="47" t="s">
        <v>15</v>
      </c>
      <c r="C26" s="48" t="s">
        <v>21</v>
      </c>
    </row>
    <row r="27" spans="2:17" hidden="1" x14ac:dyDescent="0.35">
      <c r="B27" s="38" t="s">
        <v>16</v>
      </c>
      <c r="C27" s="42" t="s">
        <v>22</v>
      </c>
    </row>
    <row r="28" spans="2:17" hidden="1" x14ac:dyDescent="0.35">
      <c r="B28" s="38" t="s">
        <v>17</v>
      </c>
      <c r="C28" s="42" t="s">
        <v>22</v>
      </c>
    </row>
    <row r="29" spans="2:17" ht="15.6" hidden="1" thickBot="1" x14ac:dyDescent="0.4">
      <c r="B29" s="39" t="s">
        <v>18</v>
      </c>
      <c r="C29" s="43" t="s">
        <v>22</v>
      </c>
    </row>
    <row r="30" spans="2:17" hidden="1" x14ac:dyDescent="0.35">
      <c r="B30" s="6"/>
    </row>
    <row r="31" spans="2:17" x14ac:dyDescent="0.35">
      <c r="B31" s="6"/>
    </row>
    <row r="32" spans="2:17" x14ac:dyDescent="0.35">
      <c r="B32" s="6"/>
    </row>
    <row r="33" spans="2:2" x14ac:dyDescent="0.35">
      <c r="B33" s="6"/>
    </row>
    <row r="34" spans="2:2" x14ac:dyDescent="0.35">
      <c r="B34" s="6"/>
    </row>
    <row r="35" spans="2:2" x14ac:dyDescent="0.35">
      <c r="B35" s="6"/>
    </row>
    <row r="36" spans="2:2" x14ac:dyDescent="0.35">
      <c r="B36" s="6"/>
    </row>
    <row r="37" spans="2:2" x14ac:dyDescent="0.35">
      <c r="B37" s="6"/>
    </row>
    <row r="38" spans="2:2" x14ac:dyDescent="0.35">
      <c r="B38" s="6"/>
    </row>
    <row r="39" spans="2:2" x14ac:dyDescent="0.35">
      <c r="B39" s="6"/>
    </row>
    <row r="40" spans="2:2" x14ac:dyDescent="0.35">
      <c r="B40" s="6"/>
    </row>
    <row r="41" spans="2:2" x14ac:dyDescent="0.35">
      <c r="B41" s="6"/>
    </row>
    <row r="42" spans="2:2" x14ac:dyDescent="0.35">
      <c r="B42" s="6"/>
    </row>
    <row r="44" spans="2:2" x14ac:dyDescent="0.35">
      <c r="B44" s="1"/>
    </row>
    <row r="45" spans="2:2" x14ac:dyDescent="0.35">
      <c r="B45" s="9"/>
    </row>
    <row r="46" spans="2:2" x14ac:dyDescent="0.35">
      <c r="B46" s="6"/>
    </row>
    <row r="47" spans="2:2" x14ac:dyDescent="0.35">
      <c r="B47" s="9"/>
    </row>
    <row r="48" spans="2:2" x14ac:dyDescent="0.35">
      <c r="B48" s="6"/>
    </row>
    <row r="49" spans="2:2" x14ac:dyDescent="0.35">
      <c r="B49" s="9"/>
    </row>
    <row r="50" spans="2:2" x14ac:dyDescent="0.35">
      <c r="B50" s="9"/>
    </row>
    <row r="51" spans="2:2" x14ac:dyDescent="0.35">
      <c r="B51" s="9"/>
    </row>
    <row r="52" spans="2:2" x14ac:dyDescent="0.35">
      <c r="B52" s="9"/>
    </row>
  </sheetData>
  <mergeCells count="21">
    <mergeCell ref="N16:P16"/>
    <mergeCell ref="Q16:Q17"/>
    <mergeCell ref="N3:P3"/>
    <mergeCell ref="Q3:Q4"/>
    <mergeCell ref="J11:L11"/>
    <mergeCell ref="M11:M12"/>
    <mergeCell ref="N11:P11"/>
    <mergeCell ref="Q11:Q12"/>
    <mergeCell ref="C3:E3"/>
    <mergeCell ref="C11:E11"/>
    <mergeCell ref="J3:L3"/>
    <mergeCell ref="M3:M4"/>
    <mergeCell ref="M16:M17"/>
    <mergeCell ref="I11:I12"/>
    <mergeCell ref="I3:I4"/>
    <mergeCell ref="I16:I17"/>
    <mergeCell ref="F3:H3"/>
    <mergeCell ref="F11:H11"/>
    <mergeCell ref="C16:E16"/>
    <mergeCell ref="F16:H16"/>
    <mergeCell ref="J16:L16"/>
  </mergeCells>
  <pageMargins left="0.25" right="0.25" top="0.75" bottom="0.75" header="0.3" footer="0.3"/>
  <pageSetup paperSize="5" scale="36" orientation="landscape" r:id="rId1"/>
  <headerFooter>
    <oddHeader>&amp;C&amp;"Segoe UI,Bold"2020 Supplemental Session
&amp;"Segoe UI,Regular"Reykdal Request/Conference Comparison&amp;R&amp;"Segoe UI,Regular"as of &amp;D</oddHeader>
    <oddFooter>&amp;L&amp;8&amp;Z&amp;F&amp;C&amp;8&amp;P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A95BB-9771-4AA0-A964-75DBC4381313}">
  <dimension ref="B2:J54"/>
  <sheetViews>
    <sheetView workbookViewId="0">
      <selection activeCell="G55" sqref="G55"/>
    </sheetView>
  </sheetViews>
  <sheetFormatPr defaultRowHeight="14.4" x14ac:dyDescent="0.3"/>
  <cols>
    <col min="1" max="1" width="4.6640625" customWidth="1"/>
    <col min="2" max="2" width="18.44140625" bestFit="1" customWidth="1"/>
    <col min="3" max="3" width="9.44140625" customWidth="1"/>
    <col min="4" max="4" width="10.6640625" customWidth="1"/>
    <col min="5" max="5" width="9.44140625" customWidth="1"/>
    <col min="6" max="6" width="10.44140625" customWidth="1"/>
    <col min="7" max="8" width="9.44140625" customWidth="1"/>
    <col min="9" max="9" width="15.6640625" customWidth="1"/>
    <col min="10" max="10" width="11.5546875" bestFit="1" customWidth="1"/>
  </cols>
  <sheetData>
    <row r="2" spans="2:8" ht="15" x14ac:dyDescent="0.3">
      <c r="B2" s="199" t="s">
        <v>56</v>
      </c>
      <c r="C2" s="200"/>
      <c r="D2" s="200"/>
      <c r="E2" s="200"/>
      <c r="F2" s="200"/>
      <c r="G2" s="200"/>
      <c r="H2" s="201"/>
    </row>
    <row r="3" spans="2:8" ht="16.5" customHeight="1" x14ac:dyDescent="0.3">
      <c r="B3" s="49" t="s">
        <v>27</v>
      </c>
      <c r="C3" s="203" t="s">
        <v>34</v>
      </c>
      <c r="D3" s="203"/>
      <c r="E3" s="203" t="s">
        <v>35</v>
      </c>
      <c r="F3" s="203"/>
      <c r="G3" s="203" t="s">
        <v>36</v>
      </c>
      <c r="H3" s="203"/>
    </row>
    <row r="4" spans="2:8" ht="15" x14ac:dyDescent="0.3">
      <c r="B4" s="49"/>
      <c r="C4" s="49" t="s">
        <v>28</v>
      </c>
      <c r="D4" s="49" t="s">
        <v>37</v>
      </c>
      <c r="E4" s="49" t="s">
        <v>28</v>
      </c>
      <c r="F4" s="49" t="s">
        <v>37</v>
      </c>
      <c r="G4" s="49" t="s">
        <v>29</v>
      </c>
      <c r="H4" s="49" t="s">
        <v>37</v>
      </c>
    </row>
    <row r="5" spans="2:8" x14ac:dyDescent="0.3">
      <c r="B5" s="51" t="s">
        <v>30</v>
      </c>
      <c r="C5" s="51">
        <v>0.49299999999999999</v>
      </c>
      <c r="D5" s="51">
        <v>0.99299999999999999</v>
      </c>
      <c r="E5" s="51">
        <v>1.2160000000000002</v>
      </c>
      <c r="F5" s="51">
        <v>1.716</v>
      </c>
      <c r="G5" s="51">
        <v>2.5389999999999997</v>
      </c>
      <c r="H5" s="51">
        <v>3.0390000000000001</v>
      </c>
    </row>
    <row r="6" spans="2:8" x14ac:dyDescent="0.3">
      <c r="B6" s="51" t="s">
        <v>31</v>
      </c>
      <c r="C6" s="51">
        <v>7.5999999999999998E-2</v>
      </c>
      <c r="D6" s="51">
        <v>0.246</v>
      </c>
      <c r="E6" s="52">
        <v>0.06</v>
      </c>
      <c r="F6" s="51">
        <v>0.33600000000000002</v>
      </c>
      <c r="G6" s="51">
        <v>9.6000000000000002E-2</v>
      </c>
      <c r="H6" s="51">
        <v>0.33900000000000002</v>
      </c>
    </row>
    <row r="7" spans="2:8" x14ac:dyDescent="0.3">
      <c r="B7" s="51" t="s">
        <v>32</v>
      </c>
      <c r="C7" s="51">
        <v>4.2000000000000003E-2</v>
      </c>
      <c r="D7" s="51">
        <v>0.311</v>
      </c>
      <c r="E7" s="51">
        <v>6.0000000000000001E-3</v>
      </c>
      <c r="F7" s="51">
        <v>8.7999999999999995E-2</v>
      </c>
      <c r="G7" s="51">
        <v>1.4999999999999999E-2</v>
      </c>
      <c r="H7" s="51">
        <v>0.127</v>
      </c>
    </row>
    <row r="8" spans="2:8" x14ac:dyDescent="0.3">
      <c r="B8" s="51" t="s">
        <v>33</v>
      </c>
      <c r="C8" s="51">
        <v>1.7000000000000001E-2</v>
      </c>
      <c r="D8" s="51">
        <v>0.104</v>
      </c>
      <c r="E8" s="51">
        <v>2E-3</v>
      </c>
      <c r="F8" s="51">
        <v>2.4E-2</v>
      </c>
      <c r="G8" s="51">
        <v>7.0000000000000001E-3</v>
      </c>
      <c r="H8" s="51">
        <v>4.9000000000000002E-2</v>
      </c>
    </row>
    <row r="10" spans="2:8" ht="15" x14ac:dyDescent="0.3">
      <c r="B10" s="197" t="s">
        <v>57</v>
      </c>
      <c r="C10" s="202"/>
      <c r="D10" s="202"/>
      <c r="E10" s="202"/>
      <c r="F10" s="202"/>
      <c r="G10" s="202"/>
      <c r="H10" s="198"/>
    </row>
    <row r="11" spans="2:8" ht="15" customHeight="1" x14ac:dyDescent="0.3">
      <c r="B11" s="65" t="s">
        <v>27</v>
      </c>
      <c r="C11" s="197" t="s">
        <v>34</v>
      </c>
      <c r="D11" s="198"/>
      <c r="E11" s="197" t="s">
        <v>35</v>
      </c>
      <c r="F11" s="198"/>
      <c r="G11" s="197" t="s">
        <v>36</v>
      </c>
      <c r="H11" s="198"/>
    </row>
    <row r="12" spans="2:8" x14ac:dyDescent="0.3">
      <c r="B12" s="70" t="s">
        <v>58</v>
      </c>
      <c r="C12" s="196" t="s">
        <v>63</v>
      </c>
      <c r="D12" s="196"/>
      <c r="E12" s="196"/>
      <c r="F12" s="196"/>
      <c r="G12" s="196"/>
      <c r="H12" s="196"/>
    </row>
    <row r="13" spans="2:8" x14ac:dyDescent="0.3">
      <c r="B13" s="51" t="s">
        <v>30</v>
      </c>
      <c r="C13" s="192">
        <v>0.49299999999999999</v>
      </c>
      <c r="D13" s="192"/>
      <c r="E13" s="190">
        <v>1.216</v>
      </c>
      <c r="F13" s="190"/>
      <c r="G13" s="192">
        <v>2.5390000000000001</v>
      </c>
      <c r="H13" s="192"/>
    </row>
    <row r="14" spans="2:8" x14ac:dyDescent="0.3">
      <c r="B14" s="51" t="s">
        <v>31</v>
      </c>
      <c r="C14" s="192">
        <v>7.5999999999999998E-2</v>
      </c>
      <c r="D14" s="192"/>
      <c r="E14" s="190">
        <v>0.06</v>
      </c>
      <c r="F14" s="190"/>
      <c r="G14" s="192">
        <v>9.6000000000000002E-2</v>
      </c>
      <c r="H14" s="192"/>
    </row>
    <row r="15" spans="2:8" x14ac:dyDescent="0.3">
      <c r="B15" s="51" t="s">
        <v>32</v>
      </c>
      <c r="C15" s="192">
        <v>4.2000000000000003E-2</v>
      </c>
      <c r="D15" s="192"/>
      <c r="E15" s="190">
        <v>6.0000000000000001E-3</v>
      </c>
      <c r="F15" s="190"/>
      <c r="G15" s="192">
        <v>1.4999999999999999E-2</v>
      </c>
      <c r="H15" s="192"/>
    </row>
    <row r="16" spans="2:8" x14ac:dyDescent="0.3">
      <c r="B16" s="51" t="s">
        <v>33</v>
      </c>
      <c r="C16" s="192">
        <v>1.7000000000000001E-2</v>
      </c>
      <c r="D16" s="192"/>
      <c r="E16" s="190">
        <v>2E-3</v>
      </c>
      <c r="F16" s="190"/>
      <c r="G16" s="192">
        <v>7.0000000000000001E-3</v>
      </c>
      <c r="H16" s="192"/>
    </row>
    <row r="17" spans="2:10" x14ac:dyDescent="0.3">
      <c r="B17" s="70" t="s">
        <v>58</v>
      </c>
      <c r="C17" s="196" t="s">
        <v>59</v>
      </c>
      <c r="D17" s="196"/>
      <c r="E17" s="196"/>
      <c r="F17" s="196"/>
      <c r="G17" s="196"/>
      <c r="H17" s="196"/>
    </row>
    <row r="18" spans="2:10" x14ac:dyDescent="0.3">
      <c r="B18" s="51" t="s">
        <v>30</v>
      </c>
      <c r="C18" s="192">
        <v>0.99299999999999999</v>
      </c>
      <c r="D18" s="192"/>
      <c r="E18" s="192">
        <v>1.716</v>
      </c>
      <c r="F18" s="192"/>
      <c r="G18" s="192">
        <v>3.3090000000000002</v>
      </c>
      <c r="H18" s="192"/>
    </row>
    <row r="19" spans="2:10" x14ac:dyDescent="0.3">
      <c r="B19" s="51" t="s">
        <v>31</v>
      </c>
      <c r="C19" s="192">
        <v>0.246</v>
      </c>
      <c r="D19" s="192"/>
      <c r="E19" s="192">
        <v>0.33600000000000002</v>
      </c>
      <c r="F19" s="192"/>
      <c r="G19" s="192">
        <v>0.33900000000000002</v>
      </c>
      <c r="H19" s="192"/>
    </row>
    <row r="20" spans="2:10" x14ac:dyDescent="0.3">
      <c r="B20" s="51" t="s">
        <v>32</v>
      </c>
      <c r="C20" s="192">
        <v>0.311</v>
      </c>
      <c r="D20" s="192"/>
      <c r="E20" s="192">
        <v>8.7999999999999995E-2</v>
      </c>
      <c r="F20" s="192"/>
      <c r="G20" s="192">
        <v>0.127</v>
      </c>
      <c r="H20" s="192"/>
    </row>
    <row r="21" spans="2:10" x14ac:dyDescent="0.3">
      <c r="B21" s="51" t="s">
        <v>33</v>
      </c>
      <c r="C21" s="192">
        <v>0.104</v>
      </c>
      <c r="D21" s="192"/>
      <c r="E21" s="192">
        <v>2.4E-2</v>
      </c>
      <c r="F21" s="192"/>
      <c r="G21" s="192">
        <v>4.9000000000000002E-2</v>
      </c>
      <c r="H21" s="192"/>
    </row>
    <row r="22" spans="2:10" x14ac:dyDescent="0.3">
      <c r="B22" s="70" t="s">
        <v>58</v>
      </c>
      <c r="C22" s="196" t="s">
        <v>60</v>
      </c>
      <c r="D22" s="196"/>
      <c r="E22" s="196"/>
      <c r="F22" s="196"/>
      <c r="G22" s="196"/>
      <c r="H22" s="196"/>
      <c r="J22" s="85"/>
    </row>
    <row r="23" spans="2:10" x14ac:dyDescent="0.3">
      <c r="B23" s="51" t="s">
        <v>30</v>
      </c>
      <c r="C23" s="192">
        <v>0.99299999999999999</v>
      </c>
      <c r="D23" s="192"/>
      <c r="E23" s="192">
        <v>1.716</v>
      </c>
      <c r="F23" s="192"/>
      <c r="G23" s="192">
        <v>3.3090000000000002</v>
      </c>
      <c r="H23" s="192"/>
      <c r="J23" s="86"/>
    </row>
    <row r="24" spans="2:10" x14ac:dyDescent="0.3">
      <c r="B24" s="51" t="s">
        <v>31</v>
      </c>
      <c r="C24" s="192">
        <f>C19+0.17</f>
        <v>0.41600000000000004</v>
      </c>
      <c r="D24" s="192"/>
      <c r="E24" s="192">
        <f>E19+0.276</f>
        <v>0.6120000000000001</v>
      </c>
      <c r="F24" s="192"/>
      <c r="G24" s="192">
        <f>G19+0.243</f>
        <v>0.58200000000000007</v>
      </c>
      <c r="H24" s="192"/>
      <c r="J24" s="86"/>
    </row>
    <row r="25" spans="2:10" x14ac:dyDescent="0.3">
      <c r="B25" s="51" t="s">
        <v>32</v>
      </c>
      <c r="C25" s="192">
        <v>0.311</v>
      </c>
      <c r="D25" s="192"/>
      <c r="E25" s="192">
        <v>8.7999999999999995E-2</v>
      </c>
      <c r="F25" s="192"/>
      <c r="G25" s="192">
        <v>0.127</v>
      </c>
      <c r="H25" s="192"/>
      <c r="J25" t="s">
        <v>72</v>
      </c>
    </row>
    <row r="26" spans="2:10" x14ac:dyDescent="0.3">
      <c r="B26" s="51" t="s">
        <v>33</v>
      </c>
      <c r="C26" s="192">
        <v>0.104</v>
      </c>
      <c r="D26" s="192"/>
      <c r="E26" s="192">
        <v>2.4E-2</v>
      </c>
      <c r="F26" s="192"/>
      <c r="G26" s="192">
        <v>4.9000000000000002E-2</v>
      </c>
      <c r="H26" s="192"/>
    </row>
    <row r="27" spans="2:10" x14ac:dyDescent="0.3">
      <c r="B27" s="70" t="s">
        <v>58</v>
      </c>
      <c r="C27" s="196" t="s">
        <v>61</v>
      </c>
      <c r="D27" s="196"/>
      <c r="E27" s="196"/>
      <c r="F27" s="196"/>
      <c r="G27" s="196"/>
      <c r="H27" s="196"/>
    </row>
    <row r="28" spans="2:10" x14ac:dyDescent="0.3">
      <c r="B28" s="51" t="s">
        <v>30</v>
      </c>
      <c r="C28" s="192">
        <v>0.99299999999999999</v>
      </c>
      <c r="D28" s="192"/>
      <c r="E28" s="192">
        <v>1.716</v>
      </c>
      <c r="F28" s="192"/>
      <c r="G28" s="192">
        <v>3.3090000000000002</v>
      </c>
      <c r="H28" s="192"/>
    </row>
    <row r="29" spans="2:10" x14ac:dyDescent="0.3">
      <c r="B29" s="51" t="s">
        <v>31</v>
      </c>
      <c r="C29" s="192">
        <v>0.58499999999999996</v>
      </c>
      <c r="D29" s="192"/>
      <c r="E29" s="192">
        <v>0.88800000000000001</v>
      </c>
      <c r="F29" s="192"/>
      <c r="G29" s="192">
        <v>0.82399999999999995</v>
      </c>
      <c r="H29" s="192"/>
    </row>
    <row r="30" spans="2:10" x14ac:dyDescent="0.3">
      <c r="B30" s="51" t="s">
        <v>32</v>
      </c>
      <c r="C30" s="192">
        <v>0.311</v>
      </c>
      <c r="D30" s="192"/>
      <c r="E30" s="192">
        <v>8.7999999999999995E-2</v>
      </c>
      <c r="F30" s="192"/>
      <c r="G30" s="192">
        <v>0.127</v>
      </c>
      <c r="H30" s="192"/>
    </row>
    <row r="31" spans="2:10" x14ac:dyDescent="0.3">
      <c r="B31" s="51" t="s">
        <v>33</v>
      </c>
      <c r="C31" s="192">
        <v>0.104</v>
      </c>
      <c r="D31" s="192"/>
      <c r="E31" s="192">
        <v>2.4E-2</v>
      </c>
      <c r="F31" s="192"/>
      <c r="G31" s="192">
        <v>4.9000000000000002E-2</v>
      </c>
      <c r="H31" s="192"/>
    </row>
    <row r="33" spans="2:8" ht="15" x14ac:dyDescent="0.3">
      <c r="B33" s="193" t="s">
        <v>62</v>
      </c>
      <c r="C33" s="194"/>
      <c r="D33" s="194"/>
      <c r="E33" s="194"/>
      <c r="F33" s="194"/>
      <c r="G33" s="194"/>
      <c r="H33" s="195"/>
    </row>
    <row r="34" spans="2:8" ht="30" x14ac:dyDescent="0.3">
      <c r="B34" s="66" t="s">
        <v>27</v>
      </c>
      <c r="C34" s="193" t="s">
        <v>34</v>
      </c>
      <c r="D34" s="195"/>
      <c r="E34" s="193" t="s">
        <v>35</v>
      </c>
      <c r="F34" s="195"/>
      <c r="G34" s="193" t="s">
        <v>36</v>
      </c>
      <c r="H34" s="195"/>
    </row>
    <row r="35" spans="2:8" x14ac:dyDescent="0.3">
      <c r="B35" s="71" t="s">
        <v>58</v>
      </c>
      <c r="C35" s="191" t="s">
        <v>63</v>
      </c>
      <c r="D35" s="191"/>
      <c r="E35" s="191"/>
      <c r="F35" s="191"/>
      <c r="G35" s="191"/>
      <c r="H35" s="191"/>
    </row>
    <row r="36" spans="2:8" x14ac:dyDescent="0.3">
      <c r="B36" s="51" t="s">
        <v>30</v>
      </c>
      <c r="C36" s="192">
        <v>0.49299999999999999</v>
      </c>
      <c r="D36" s="192"/>
      <c r="E36" s="190">
        <v>1.216</v>
      </c>
      <c r="F36" s="190"/>
      <c r="G36" s="192">
        <v>2.5390000000000001</v>
      </c>
      <c r="H36" s="192"/>
    </row>
    <row r="37" spans="2:8" x14ac:dyDescent="0.3">
      <c r="B37" s="51" t="s">
        <v>31</v>
      </c>
      <c r="C37" s="192">
        <v>7.5999999999999998E-2</v>
      </c>
      <c r="D37" s="192"/>
      <c r="E37" s="190">
        <v>0.06</v>
      </c>
      <c r="F37" s="190"/>
      <c r="G37" s="192">
        <v>9.6000000000000002E-2</v>
      </c>
      <c r="H37" s="192"/>
    </row>
    <row r="38" spans="2:8" x14ac:dyDescent="0.3">
      <c r="B38" s="51" t="s">
        <v>32</v>
      </c>
      <c r="C38" s="192">
        <v>4.2000000000000003E-2</v>
      </c>
      <c r="D38" s="192"/>
      <c r="E38" s="190">
        <v>6.0000000000000001E-3</v>
      </c>
      <c r="F38" s="190"/>
      <c r="G38" s="192">
        <v>1.4999999999999999E-2</v>
      </c>
      <c r="H38" s="192"/>
    </row>
    <row r="39" spans="2:8" x14ac:dyDescent="0.3">
      <c r="B39" s="51" t="s">
        <v>33</v>
      </c>
      <c r="C39" s="192">
        <v>1.7000000000000001E-2</v>
      </c>
      <c r="D39" s="192"/>
      <c r="E39" s="190">
        <v>2E-3</v>
      </c>
      <c r="F39" s="190"/>
      <c r="G39" s="192">
        <v>7.0000000000000001E-3</v>
      </c>
      <c r="H39" s="192"/>
    </row>
    <row r="40" spans="2:8" x14ac:dyDescent="0.3">
      <c r="B40" s="71" t="s">
        <v>58</v>
      </c>
      <c r="C40" s="191" t="s">
        <v>59</v>
      </c>
      <c r="D40" s="191"/>
      <c r="E40" s="191"/>
      <c r="F40" s="191"/>
      <c r="G40" s="191"/>
      <c r="H40" s="191"/>
    </row>
    <row r="41" spans="2:8" x14ac:dyDescent="0.3">
      <c r="B41" s="51" t="s">
        <v>30</v>
      </c>
      <c r="C41" s="190">
        <v>0.66</v>
      </c>
      <c r="D41" s="190"/>
      <c r="E41" s="190">
        <v>1.383</v>
      </c>
      <c r="F41" s="190"/>
      <c r="G41" s="190">
        <v>2.706</v>
      </c>
      <c r="H41" s="190"/>
    </row>
    <row r="42" spans="2:8" x14ac:dyDescent="0.3">
      <c r="B42" s="51" t="s">
        <v>31</v>
      </c>
      <c r="C42" s="190">
        <v>0.246</v>
      </c>
      <c r="D42" s="190"/>
      <c r="E42" s="190">
        <v>0.33600000000000002</v>
      </c>
      <c r="F42" s="190"/>
      <c r="G42" s="190">
        <v>0.33900000000000002</v>
      </c>
      <c r="H42" s="190"/>
    </row>
    <row r="43" spans="2:8" x14ac:dyDescent="0.3">
      <c r="B43" s="51" t="s">
        <v>32</v>
      </c>
      <c r="C43" s="190">
        <v>0.13200000000000001</v>
      </c>
      <c r="D43" s="190"/>
      <c r="E43" s="190">
        <v>3.3000000000000002E-2</v>
      </c>
      <c r="F43" s="190"/>
      <c r="G43" s="190">
        <v>5.1999999999999998E-2</v>
      </c>
      <c r="H43" s="190"/>
    </row>
    <row r="44" spans="2:8" x14ac:dyDescent="0.3">
      <c r="B44" s="51" t="s">
        <v>33</v>
      </c>
      <c r="C44" s="190">
        <v>4.5999999999999999E-2</v>
      </c>
      <c r="D44" s="190"/>
      <c r="E44" s="190">
        <v>8.9999999999999993E-3</v>
      </c>
      <c r="F44" s="190"/>
      <c r="G44" s="190">
        <v>2.1000000000000001E-2</v>
      </c>
      <c r="H44" s="190"/>
    </row>
    <row r="45" spans="2:8" x14ac:dyDescent="0.3">
      <c r="B45" s="71" t="s">
        <v>58</v>
      </c>
      <c r="C45" s="191" t="s">
        <v>60</v>
      </c>
      <c r="D45" s="191"/>
      <c r="E45" s="191"/>
      <c r="F45" s="191"/>
      <c r="G45" s="191"/>
      <c r="H45" s="191"/>
    </row>
    <row r="46" spans="2:8" x14ac:dyDescent="0.3">
      <c r="B46" s="51" t="s">
        <v>30</v>
      </c>
      <c r="C46" s="190">
        <v>0.82699999999999996</v>
      </c>
      <c r="D46" s="190"/>
      <c r="E46" s="190">
        <v>1.55</v>
      </c>
      <c r="F46" s="190"/>
      <c r="G46" s="190">
        <v>2.8820000000000001</v>
      </c>
      <c r="H46" s="190"/>
    </row>
    <row r="47" spans="2:8" x14ac:dyDescent="0.3">
      <c r="B47" s="51" t="s">
        <v>31</v>
      </c>
      <c r="C47" s="190">
        <v>0.41599999999999998</v>
      </c>
      <c r="D47" s="190"/>
      <c r="E47" s="190">
        <v>0.61199999999999999</v>
      </c>
      <c r="F47" s="190"/>
      <c r="G47" s="190">
        <v>0.58199999999999996</v>
      </c>
      <c r="H47" s="190"/>
    </row>
    <row r="48" spans="2:8" x14ac:dyDescent="0.3">
      <c r="B48" s="51" t="s">
        <v>32</v>
      </c>
      <c r="C48" s="190">
        <v>0.222</v>
      </c>
      <c r="D48" s="190"/>
      <c r="E48" s="190">
        <v>0.06</v>
      </c>
      <c r="F48" s="190"/>
      <c r="G48" s="190">
        <v>8.8999999999999996E-2</v>
      </c>
      <c r="H48" s="190"/>
    </row>
    <row r="49" spans="2:8" x14ac:dyDescent="0.3">
      <c r="B49" s="51" t="s">
        <v>33</v>
      </c>
      <c r="C49" s="190">
        <v>7.4999999999999997E-2</v>
      </c>
      <c r="D49" s="190"/>
      <c r="E49" s="190">
        <v>1.6E-2</v>
      </c>
      <c r="F49" s="190"/>
      <c r="G49" s="190">
        <v>3.5000000000000003E-2</v>
      </c>
      <c r="H49" s="190"/>
    </row>
    <row r="50" spans="2:8" x14ac:dyDescent="0.3">
      <c r="B50" s="71" t="s">
        <v>58</v>
      </c>
      <c r="C50" s="191" t="s">
        <v>61</v>
      </c>
      <c r="D50" s="191"/>
      <c r="E50" s="191"/>
      <c r="F50" s="191"/>
      <c r="G50" s="191"/>
      <c r="H50" s="191"/>
    </row>
    <row r="51" spans="2:8" x14ac:dyDescent="0.3">
      <c r="B51" s="51" t="s">
        <v>30</v>
      </c>
      <c r="C51" s="190">
        <v>0.99</v>
      </c>
      <c r="D51" s="190"/>
      <c r="E51" s="190">
        <v>1.716</v>
      </c>
      <c r="F51" s="190"/>
      <c r="G51" s="190">
        <v>3.0390000000000001</v>
      </c>
      <c r="H51" s="190"/>
    </row>
    <row r="52" spans="2:8" x14ac:dyDescent="0.3">
      <c r="B52" s="51" t="s">
        <v>31</v>
      </c>
      <c r="C52" s="190">
        <v>0.58499999999999996</v>
      </c>
      <c r="D52" s="190"/>
      <c r="E52" s="190">
        <v>0.88800000000000001</v>
      </c>
      <c r="F52" s="190"/>
      <c r="G52" s="190">
        <v>0.82399999999999995</v>
      </c>
      <c r="H52" s="190"/>
    </row>
    <row r="53" spans="2:8" x14ac:dyDescent="0.3">
      <c r="B53" s="51" t="s">
        <v>32</v>
      </c>
      <c r="C53" s="190">
        <v>0.311</v>
      </c>
      <c r="D53" s="190"/>
      <c r="E53" s="190">
        <v>8.7999999999999995E-2</v>
      </c>
      <c r="F53" s="190"/>
      <c r="G53" s="190">
        <v>0.127</v>
      </c>
      <c r="H53" s="190"/>
    </row>
    <row r="54" spans="2:8" x14ac:dyDescent="0.3">
      <c r="B54" s="51" t="s">
        <v>33</v>
      </c>
      <c r="C54" s="190">
        <v>0.104</v>
      </c>
      <c r="D54" s="190"/>
      <c r="E54" s="190">
        <v>2.4E-2</v>
      </c>
      <c r="F54" s="190"/>
      <c r="G54" s="190">
        <v>4.9000000000000002E-2</v>
      </c>
      <c r="H54" s="190"/>
    </row>
  </sheetData>
  <mergeCells count="116">
    <mergeCell ref="C11:D11"/>
    <mergeCell ref="E11:F11"/>
    <mergeCell ref="G11:H11"/>
    <mergeCell ref="C12:H12"/>
    <mergeCell ref="B2:H2"/>
    <mergeCell ref="B10:H10"/>
    <mergeCell ref="C3:D3"/>
    <mergeCell ref="E3:F3"/>
    <mergeCell ref="G3:H3"/>
    <mergeCell ref="C17:H17"/>
    <mergeCell ref="C18:D18"/>
    <mergeCell ref="E18:F18"/>
    <mergeCell ref="G18:H18"/>
    <mergeCell ref="C19:D19"/>
    <mergeCell ref="E19:F19"/>
    <mergeCell ref="G19:H19"/>
    <mergeCell ref="E13:F13"/>
    <mergeCell ref="E14:F14"/>
    <mergeCell ref="E15:F15"/>
    <mergeCell ref="E16:F16"/>
    <mergeCell ref="G13:H13"/>
    <mergeCell ref="G14:H14"/>
    <mergeCell ref="G15:H15"/>
    <mergeCell ref="G16:H16"/>
    <mergeCell ref="C13:D13"/>
    <mergeCell ref="C14:D14"/>
    <mergeCell ref="C15:D15"/>
    <mergeCell ref="C16:D16"/>
    <mergeCell ref="C22:H22"/>
    <mergeCell ref="C23:D23"/>
    <mergeCell ref="E23:F23"/>
    <mergeCell ref="G23:H23"/>
    <mergeCell ref="C24:D24"/>
    <mergeCell ref="E24:F24"/>
    <mergeCell ref="G24:H24"/>
    <mergeCell ref="C20:D20"/>
    <mergeCell ref="E20:F20"/>
    <mergeCell ref="G20:H20"/>
    <mergeCell ref="C21:D21"/>
    <mergeCell ref="E21:F21"/>
    <mergeCell ref="G21:H21"/>
    <mergeCell ref="C27:H27"/>
    <mergeCell ref="C28:D28"/>
    <mergeCell ref="E28:F28"/>
    <mergeCell ref="G28:H28"/>
    <mergeCell ref="C29:D29"/>
    <mergeCell ref="E29:F29"/>
    <mergeCell ref="G29:H29"/>
    <mergeCell ref="C25:D25"/>
    <mergeCell ref="E25:F25"/>
    <mergeCell ref="G25:H25"/>
    <mergeCell ref="C26:D26"/>
    <mergeCell ref="E26:F26"/>
    <mergeCell ref="G26:H26"/>
    <mergeCell ref="B33:H33"/>
    <mergeCell ref="C34:D34"/>
    <mergeCell ref="E34:F34"/>
    <mergeCell ref="G34:H34"/>
    <mergeCell ref="C35:H35"/>
    <mergeCell ref="C30:D30"/>
    <mergeCell ref="E30:F30"/>
    <mergeCell ref="G30:H30"/>
    <mergeCell ref="C31:D31"/>
    <mergeCell ref="E31:F31"/>
    <mergeCell ref="G31:H31"/>
    <mergeCell ref="C38:D38"/>
    <mergeCell ref="E38:F38"/>
    <mergeCell ref="G38:H38"/>
    <mergeCell ref="C39:D39"/>
    <mergeCell ref="E39:F39"/>
    <mergeCell ref="G39:H39"/>
    <mergeCell ref="C36:D36"/>
    <mergeCell ref="E36:F36"/>
    <mergeCell ref="G36:H36"/>
    <mergeCell ref="C37:D37"/>
    <mergeCell ref="E37:F37"/>
    <mergeCell ref="G37:H37"/>
    <mergeCell ref="C43:D43"/>
    <mergeCell ref="E43:F43"/>
    <mergeCell ref="G43:H43"/>
    <mergeCell ref="C44:D44"/>
    <mergeCell ref="E44:F44"/>
    <mergeCell ref="G44:H44"/>
    <mergeCell ref="C40:H40"/>
    <mergeCell ref="C41:D41"/>
    <mergeCell ref="E41:F41"/>
    <mergeCell ref="G41:H41"/>
    <mergeCell ref="C42:D42"/>
    <mergeCell ref="E42:F42"/>
    <mergeCell ref="G42:H42"/>
    <mergeCell ref="C48:D48"/>
    <mergeCell ref="E48:F48"/>
    <mergeCell ref="G48:H48"/>
    <mergeCell ref="C49:D49"/>
    <mergeCell ref="E49:F49"/>
    <mergeCell ref="G49:H49"/>
    <mergeCell ref="C45:H45"/>
    <mergeCell ref="C46:D46"/>
    <mergeCell ref="E46:F46"/>
    <mergeCell ref="G46:H46"/>
    <mergeCell ref="C47:D47"/>
    <mergeCell ref="E47:F47"/>
    <mergeCell ref="G47:H47"/>
    <mergeCell ref="C53:D53"/>
    <mergeCell ref="E53:F53"/>
    <mergeCell ref="G53:H53"/>
    <mergeCell ref="C54:D54"/>
    <mergeCell ref="E54:F54"/>
    <mergeCell ref="G54:H54"/>
    <mergeCell ref="C50:H50"/>
    <mergeCell ref="C51:D51"/>
    <mergeCell ref="E51:F51"/>
    <mergeCell ref="G51:H51"/>
    <mergeCell ref="C52:D52"/>
    <mergeCell ref="E52:F52"/>
    <mergeCell ref="G52:H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2022 Supplemental Comparisons</vt:lpstr>
      <vt:lpstr>Proposed SEL Ratios</vt:lpstr>
      <vt:lpstr>'2022 Supplemental Comparisons'!Print_Area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Plaja</dc:creator>
  <cp:lastModifiedBy>Melissa Jarmon</cp:lastModifiedBy>
  <cp:lastPrinted>2022-02-18T20:43:46Z</cp:lastPrinted>
  <dcterms:created xsi:type="dcterms:W3CDTF">2019-04-08T21:12:17Z</dcterms:created>
  <dcterms:modified xsi:type="dcterms:W3CDTF">2022-02-23T15:29:52Z</dcterms:modified>
</cp:coreProperties>
</file>